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chodilova\Desktop\_!_ EXPORTY _!_\"/>
    </mc:Choice>
  </mc:AlternateContent>
  <bookViews>
    <workbookView xWindow="0" yWindow="0" windowWidth="0" windowHeight="0"/>
  </bookViews>
  <sheets>
    <sheet name="Rekapitulace stavby" sheetId="1" r:id="rId1"/>
    <sheet name="SO-01.1 - SO-01.1 Založení" sheetId="2" r:id="rId2"/>
    <sheet name="SO-01.2 - SO-01.2 Následn..." sheetId="3" r:id="rId3"/>
    <sheet name="SO-01.3 - SO-01.2 Následn..." sheetId="4" r:id="rId4"/>
    <sheet name="SO-01.4 - SO-01.2 Následn..." sheetId="5" r:id="rId5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'SO-01.1 - SO-01.1 Založení'!$C$123:$L$192</definedName>
    <definedName name="_xlnm.Print_Area" localSheetId="1">'SO-01.1 - SO-01.1 Založení'!$C$4:$K$76,'SO-01.1 - SO-01.1 Založení'!$C$82:$K$103,'SO-01.1 - SO-01.1 Založení'!$C$109:$K$192</definedName>
    <definedName name="_xlnm.Print_Titles" localSheetId="1">'SO-01.1 - SO-01.1 Založení'!$123:$123</definedName>
    <definedName name="_xlnm._FilterDatabase" localSheetId="2" hidden="1">'SO-01.2 - SO-01.2 Následn...'!$C$123:$L$136</definedName>
    <definedName name="_xlnm.Print_Area" localSheetId="2">'SO-01.2 - SO-01.2 Následn...'!$C$4:$K$76,'SO-01.2 - SO-01.2 Následn...'!$C$82:$K$103,'SO-01.2 - SO-01.2 Následn...'!$C$109:$K$136</definedName>
    <definedName name="_xlnm.Print_Titles" localSheetId="2">'SO-01.2 - SO-01.2 Následn...'!$123:$123</definedName>
    <definedName name="_xlnm._FilterDatabase" localSheetId="3" hidden="1">'SO-01.3 - SO-01.2 Následn...'!$C$123:$L$136</definedName>
    <definedName name="_xlnm.Print_Area" localSheetId="3">'SO-01.3 - SO-01.2 Následn...'!$C$4:$K$76,'SO-01.3 - SO-01.2 Následn...'!$C$82:$K$103,'SO-01.3 - SO-01.2 Následn...'!$C$109:$K$136</definedName>
    <definedName name="_xlnm.Print_Titles" localSheetId="3">'SO-01.3 - SO-01.2 Následn...'!$123:$123</definedName>
    <definedName name="_xlnm._FilterDatabase" localSheetId="4" hidden="1">'SO-01.4 - SO-01.2 Následn...'!$C$123:$L$136</definedName>
    <definedName name="_xlnm.Print_Area" localSheetId="4">'SO-01.4 - SO-01.2 Následn...'!$C$4:$K$76,'SO-01.4 - SO-01.2 Následn...'!$C$82:$K$103,'SO-01.4 - SO-01.2 Následn...'!$C$109:$K$136</definedName>
    <definedName name="_xlnm.Print_Titles" localSheetId="4">'SO-01.4 - SO-01.2 Následn...'!$123:$123</definedName>
  </definedNames>
  <calcPr/>
</workbook>
</file>

<file path=xl/calcChain.xml><?xml version="1.0" encoding="utf-8"?>
<calcChain xmlns="http://schemas.openxmlformats.org/spreadsheetml/2006/main">
  <c i="5" l="1" r="K41"/>
  <c r="K40"/>
  <c i="1" r="BA99"/>
  <c i="5" r="K39"/>
  <c i="1" r="AZ99"/>
  <c i="5" r="BI134"/>
  <c r="BH134"/>
  <c r="BG134"/>
  <c r="BF134"/>
  <c r="X134"/>
  <c r="V134"/>
  <c r="T134"/>
  <c r="P134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8"/>
  <c r="BH128"/>
  <c r="BG128"/>
  <c r="BF128"/>
  <c r="X128"/>
  <c r="V128"/>
  <c r="T128"/>
  <c r="P128"/>
  <c r="F118"/>
  <c r="E116"/>
  <c r="F91"/>
  <c r="E89"/>
  <c r="J26"/>
  <c r="E26"/>
  <c r="J121"/>
  <c r="J25"/>
  <c r="J23"/>
  <c r="E23"/>
  <c r="J120"/>
  <c r="J22"/>
  <c r="J20"/>
  <c r="E20"/>
  <c r="F94"/>
  <c r="J19"/>
  <c r="J17"/>
  <c r="E17"/>
  <c r="F93"/>
  <c r="J16"/>
  <c r="J14"/>
  <c r="J91"/>
  <c r="E7"/>
  <c r="E112"/>
  <c i="4" r="K41"/>
  <c r="K40"/>
  <c i="1" r="BA98"/>
  <c i="4" r="K39"/>
  <c i="1" r="AZ98"/>
  <c i="4" r="BI134"/>
  <c r="BH134"/>
  <c r="BG134"/>
  <c r="BF134"/>
  <c r="X134"/>
  <c r="V134"/>
  <c r="T134"/>
  <c r="P134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8"/>
  <c r="BH128"/>
  <c r="BG128"/>
  <c r="BF128"/>
  <c r="X128"/>
  <c r="V128"/>
  <c r="T128"/>
  <c r="P128"/>
  <c r="F118"/>
  <c r="E116"/>
  <c r="F91"/>
  <c r="E89"/>
  <c r="J26"/>
  <c r="E26"/>
  <c r="J121"/>
  <c r="J25"/>
  <c r="J23"/>
  <c r="E23"/>
  <c r="J120"/>
  <c r="J22"/>
  <c r="J20"/>
  <c r="E20"/>
  <c r="F121"/>
  <c r="J19"/>
  <c r="J17"/>
  <c r="E17"/>
  <c r="F93"/>
  <c r="J16"/>
  <c r="J14"/>
  <c r="J118"/>
  <c r="E7"/>
  <c r="E112"/>
  <c i="3" r="K41"/>
  <c r="K40"/>
  <c i="1" r="BA97"/>
  <c i="3" r="K39"/>
  <c i="1" r="AZ97"/>
  <c i="3" r="BI134"/>
  <c r="BH134"/>
  <c r="BG134"/>
  <c r="BF134"/>
  <c r="X134"/>
  <c r="V134"/>
  <c r="T134"/>
  <c r="P134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8"/>
  <c r="BH128"/>
  <c r="BG128"/>
  <c r="BF128"/>
  <c r="X128"/>
  <c r="V128"/>
  <c r="T128"/>
  <c r="P128"/>
  <c r="F118"/>
  <c r="E116"/>
  <c r="F91"/>
  <c r="E89"/>
  <c r="J26"/>
  <c r="E26"/>
  <c r="J121"/>
  <c r="J25"/>
  <c r="J23"/>
  <c r="E23"/>
  <c r="J93"/>
  <c r="J22"/>
  <c r="J20"/>
  <c r="E20"/>
  <c r="F121"/>
  <c r="J19"/>
  <c r="J17"/>
  <c r="E17"/>
  <c r="F120"/>
  <c r="J16"/>
  <c r="J14"/>
  <c r="J91"/>
  <c r="E7"/>
  <c r="E112"/>
  <c i="2" r="K41"/>
  <c r="K40"/>
  <c i="1" r="BA96"/>
  <c i="2" r="K39"/>
  <c i="1" r="AZ96"/>
  <c i="2" r="BI192"/>
  <c r="BH192"/>
  <c r="BG192"/>
  <c r="BF192"/>
  <c r="X192"/>
  <c r="V192"/>
  <c r="T192"/>
  <c r="P192"/>
  <c r="BI191"/>
  <c r="BH191"/>
  <c r="BG191"/>
  <c r="BF191"/>
  <c r="X191"/>
  <c r="V191"/>
  <c r="T191"/>
  <c r="P191"/>
  <c r="BI181"/>
  <c r="BH181"/>
  <c r="BG181"/>
  <c r="BF181"/>
  <c r="X181"/>
  <c r="V181"/>
  <c r="T181"/>
  <c r="P181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2"/>
  <c r="BH172"/>
  <c r="BG172"/>
  <c r="BF172"/>
  <c r="X172"/>
  <c r="V172"/>
  <c r="T172"/>
  <c r="P172"/>
  <c r="BI171"/>
  <c r="BH171"/>
  <c r="BG171"/>
  <c r="BF171"/>
  <c r="X171"/>
  <c r="V171"/>
  <c r="T171"/>
  <c r="P171"/>
  <c r="BI167"/>
  <c r="BH167"/>
  <c r="BG167"/>
  <c r="BF167"/>
  <c r="X167"/>
  <c r="V167"/>
  <c r="T167"/>
  <c r="P167"/>
  <c r="BI164"/>
  <c r="BH164"/>
  <c r="BG164"/>
  <c r="BF164"/>
  <c r="X164"/>
  <c r="V164"/>
  <c r="T164"/>
  <c r="P164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6"/>
  <c r="BH156"/>
  <c r="BG156"/>
  <c r="BF156"/>
  <c r="X156"/>
  <c r="V156"/>
  <c r="T156"/>
  <c r="P156"/>
  <c r="BI153"/>
  <c r="BH153"/>
  <c r="BG153"/>
  <c r="BF153"/>
  <c r="X153"/>
  <c r="V153"/>
  <c r="T153"/>
  <c r="P153"/>
  <c r="BI149"/>
  <c r="BH149"/>
  <c r="BG149"/>
  <c r="BF149"/>
  <c r="X149"/>
  <c r="V149"/>
  <c r="T149"/>
  <c r="P149"/>
  <c r="BI146"/>
  <c r="BH146"/>
  <c r="BG146"/>
  <c r="BF146"/>
  <c r="X146"/>
  <c r="V146"/>
  <c r="T146"/>
  <c r="P146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7"/>
  <c r="BH127"/>
  <c r="BG127"/>
  <c r="BF127"/>
  <c r="X127"/>
  <c r="X126"/>
  <c r="V127"/>
  <c r="V126"/>
  <c r="T127"/>
  <c r="T126"/>
  <c r="P127"/>
  <c r="F118"/>
  <c r="E116"/>
  <c r="F91"/>
  <c r="E89"/>
  <c r="J26"/>
  <c r="E26"/>
  <c r="J121"/>
  <c r="J25"/>
  <c r="J23"/>
  <c r="E23"/>
  <c r="J120"/>
  <c r="J22"/>
  <c r="J20"/>
  <c r="E20"/>
  <c r="F121"/>
  <c r="J19"/>
  <c r="J17"/>
  <c r="E17"/>
  <c r="F120"/>
  <c r="J16"/>
  <c r="J14"/>
  <c r="J118"/>
  <c r="E7"/>
  <c r="E112"/>
  <c i="1" r="L90"/>
  <c r="AM90"/>
  <c r="AM89"/>
  <c r="L89"/>
  <c r="AM87"/>
  <c r="L87"/>
  <c r="L85"/>
  <c r="L84"/>
  <c i="2" r="Q192"/>
  <c r="Q161"/>
  <c r="R156"/>
  <c r="R153"/>
  <c r="R149"/>
  <c r="Q138"/>
  <c r="R132"/>
  <c r="R130"/>
  <c i="1" r="AU95"/>
  <c i="2" r="Q181"/>
  <c r="Q178"/>
  <c r="Q177"/>
  <c r="Q176"/>
  <c r="Q172"/>
  <c r="R167"/>
  <c r="Q164"/>
  <c r="Q160"/>
  <c r="R146"/>
  <c r="R143"/>
  <c r="R142"/>
  <c r="R140"/>
  <c r="R137"/>
  <c r="Q135"/>
  <c r="Q127"/>
  <c r="BK176"/>
  <c r="K156"/>
  <c r="BE156"/>
  <c r="K143"/>
  <c r="BE143"/>
  <c r="BK138"/>
  <c r="BK130"/>
  <c r="BK191"/>
  <c r="BK172"/>
  <c r="BK167"/>
  <c r="BK161"/>
  <c r="K146"/>
  <c r="BE146"/>
  <c r="BK142"/>
  <c r="BK132"/>
  <c i="3" r="R134"/>
  <c r="Q130"/>
  <c r="Q134"/>
  <c r="R130"/>
  <c r="BK132"/>
  <c r="K134"/>
  <c r="BE134"/>
  <c i="4" r="R130"/>
  <c r="R128"/>
  <c r="R132"/>
  <c r="Q128"/>
  <c r="K128"/>
  <c r="BE128"/>
  <c r="K130"/>
  <c r="BE130"/>
  <c i="5" r="R134"/>
  <c r="Q132"/>
  <c r="Q130"/>
  <c r="Q134"/>
  <c r="K134"/>
  <c r="BE134"/>
  <c r="K130"/>
  <c r="BE130"/>
  <c i="2" r="R171"/>
  <c r="R164"/>
  <c r="R160"/>
  <c r="Q156"/>
  <c r="Q153"/>
  <c r="R138"/>
  <c r="R135"/>
  <c r="Q132"/>
  <c r="R127"/>
  <c r="R192"/>
  <c r="R191"/>
  <c r="Q191"/>
  <c r="R181"/>
  <c r="R178"/>
  <c r="R177"/>
  <c r="R176"/>
  <c r="R172"/>
  <c r="Q171"/>
  <c r="Q167"/>
  <c r="R161"/>
  <c r="Q149"/>
  <c r="Q146"/>
  <c r="Q143"/>
  <c r="Q142"/>
  <c r="Q140"/>
  <c r="Q137"/>
  <c r="Q130"/>
  <c r="BK192"/>
  <c r="BK177"/>
  <c r="K160"/>
  <c r="BE160"/>
  <c r="K149"/>
  <c r="BE149"/>
  <c r="BK140"/>
  <c r="BK135"/>
  <c r="BK181"/>
  <c r="BK178"/>
  <c r="BK171"/>
  <c r="BK164"/>
  <c r="BK153"/>
  <c r="BK137"/>
  <c r="K127"/>
  <c r="BE127"/>
  <c i="3" r="Q132"/>
  <c r="R128"/>
  <c r="Q128"/>
  <c r="R132"/>
  <c r="BK130"/>
  <c r="BK128"/>
  <c i="4" r="R134"/>
  <c r="Q130"/>
  <c r="Q134"/>
  <c r="Q132"/>
  <c r="K132"/>
  <c r="BE132"/>
  <c r="BK134"/>
  <c i="5" r="R132"/>
  <c r="R130"/>
  <c r="R128"/>
  <c r="Q128"/>
  <c r="K132"/>
  <c r="BE132"/>
  <c r="BK128"/>
  <c i="2" l="1" r="T129"/>
  <c r="T125"/>
  <c r="T124"/>
  <c i="1" r="AW96"/>
  <c i="2" r="V129"/>
  <c r="V125"/>
  <c r="V124"/>
  <c r="Q129"/>
  <c r="I101"/>
  <c r="BK170"/>
  <c r="K170"/>
  <c r="K102"/>
  <c r="X170"/>
  <c r="Q170"/>
  <c r="I102"/>
  <c i="3" r="T127"/>
  <c r="T126"/>
  <c r="X127"/>
  <c r="X126"/>
  <c r="R127"/>
  <c r="R126"/>
  <c r="J100"/>
  <c r="T131"/>
  <c r="X131"/>
  <c r="R131"/>
  <c r="J102"/>
  <c i="4" r="T127"/>
  <c r="T126"/>
  <c r="X127"/>
  <c r="X126"/>
  <c r="R127"/>
  <c r="R126"/>
  <c r="J100"/>
  <c r="T131"/>
  <c r="V131"/>
  <c r="Q131"/>
  <c r="I102"/>
  <c i="5" r="V127"/>
  <c r="V126"/>
  <c r="Q127"/>
  <c r="Q126"/>
  <c r="R127"/>
  <c r="R126"/>
  <c r="T131"/>
  <c r="Q131"/>
  <c r="I102"/>
  <c i="2" r="X129"/>
  <c r="X125"/>
  <c r="X124"/>
  <c r="R129"/>
  <c r="J101"/>
  <c r="T170"/>
  <c r="V170"/>
  <c r="R170"/>
  <c r="J102"/>
  <c i="3" r="BK127"/>
  <c r="K127"/>
  <c r="K101"/>
  <c r="V127"/>
  <c r="V126"/>
  <c r="Q127"/>
  <c r="Q126"/>
  <c r="V131"/>
  <c r="Q131"/>
  <c r="I102"/>
  <c i="4" r="V127"/>
  <c r="V126"/>
  <c r="V125"/>
  <c r="V124"/>
  <c r="Q127"/>
  <c r="Q126"/>
  <c r="Q125"/>
  <c r="Q124"/>
  <c r="I98"/>
  <c r="K32"/>
  <c i="1" r="AS98"/>
  <c i="4" r="X131"/>
  <c r="R131"/>
  <c r="J102"/>
  <c i="5" r="T127"/>
  <c r="T126"/>
  <c r="T125"/>
  <c r="T124"/>
  <c i="1" r="AW99"/>
  <c i="5" r="X127"/>
  <c r="X126"/>
  <c r="V131"/>
  <c r="X131"/>
  <c r="R131"/>
  <c r="J102"/>
  <c i="2" r="R126"/>
  <c r="J100"/>
  <c r="Q126"/>
  <c r="Q125"/>
  <c r="Q124"/>
  <c r="I98"/>
  <c r="K32"/>
  <c i="1" r="AS96"/>
  <c i="5" r="J93"/>
  <c r="J94"/>
  <c r="J118"/>
  <c r="F120"/>
  <c r="F121"/>
  <c r="E85"/>
  <c i="4" r="J93"/>
  <c r="F94"/>
  <c r="F120"/>
  <c r="E85"/>
  <c r="J91"/>
  <c r="J94"/>
  <c i="3" r="F93"/>
  <c r="F94"/>
  <c r="J118"/>
  <c r="J120"/>
  <c r="E85"/>
  <c r="J94"/>
  <c i="2" r="E85"/>
  <c r="J91"/>
  <c r="J93"/>
  <c r="J94"/>
  <c r="F93"/>
  <c r="F94"/>
  <c r="F38"/>
  <c i="1" r="BC96"/>
  <c i="2" r="K38"/>
  <c i="1" r="AY96"/>
  <c i="2" r="F39"/>
  <c i="1" r="BD96"/>
  <c i="2" r="K138"/>
  <c r="BE138"/>
  <c r="K142"/>
  <c r="BE142"/>
  <c r="BK146"/>
  <c r="K153"/>
  <c r="BE153"/>
  <c r="BK160"/>
  <c r="K164"/>
  <c r="BE164"/>
  <c r="K171"/>
  <c r="BE171"/>
  <c r="K177"/>
  <c r="BE177"/>
  <c r="K181"/>
  <c r="BE181"/>
  <c r="K192"/>
  <c r="BE192"/>
  <c i="3" r="F38"/>
  <c i="1" r="BC97"/>
  <c i="3" r="F39"/>
  <c i="1" r="BD97"/>
  <c i="3" r="F41"/>
  <c i="1" r="BF97"/>
  <c i="3" r="BK134"/>
  <c r="BK131"/>
  <c r="K131"/>
  <c r="K102"/>
  <c i="4" r="F40"/>
  <c i="1" r="BE98"/>
  <c i="4" r="BK130"/>
  <c r="K134"/>
  <c r="BE134"/>
  <c r="K37"/>
  <c i="1" r="AX98"/>
  <c i="4" r="F41"/>
  <c i="1" r="BF98"/>
  <c i="4" r="BK128"/>
  <c i="5" r="F41"/>
  <c i="1" r="BF99"/>
  <c i="5" r="K128"/>
  <c r="BE128"/>
  <c r="K37"/>
  <c i="1" r="AX99"/>
  <c i="5" r="BK132"/>
  <c r="F40"/>
  <c i="1" r="BE99"/>
  <c i="2" r="F41"/>
  <c i="1" r="BF96"/>
  <c i="2" r="F40"/>
  <c i="1" r="BE96"/>
  <c r="AU94"/>
  <c i="2" r="BK127"/>
  <c r="BK126"/>
  <c r="K126"/>
  <c r="K100"/>
  <c r="K130"/>
  <c r="BE130"/>
  <c r="K132"/>
  <c r="BE132"/>
  <c r="K137"/>
  <c r="BE137"/>
  <c r="K140"/>
  <c r="BE140"/>
  <c r="BK143"/>
  <c r="BK149"/>
  <c r="BK156"/>
  <c r="K161"/>
  <c r="BE161"/>
  <c r="K167"/>
  <c r="BE167"/>
  <c r="K176"/>
  <c r="BE176"/>
  <c r="K178"/>
  <c r="BE178"/>
  <c r="K191"/>
  <c r="BE191"/>
  <c r="K135"/>
  <c r="BE135"/>
  <c r="K172"/>
  <c r="BE172"/>
  <c i="3" r="K38"/>
  <c i="1" r="AY97"/>
  <c i="3" r="K128"/>
  <c r="BE128"/>
  <c r="K132"/>
  <c r="BE132"/>
  <c r="F40"/>
  <c i="1" r="BE97"/>
  <c i="3" r="K130"/>
  <c r="BE130"/>
  <c i="4" r="F38"/>
  <c i="1" r="BC98"/>
  <c i="4" r="K38"/>
  <c i="1" r="AY98"/>
  <c i="4" r="F39"/>
  <c i="1" r="BD98"/>
  <c i="4" r="BK132"/>
  <c r="BK131"/>
  <c r="K131"/>
  <c r="K102"/>
  <c i="5" r="F39"/>
  <c i="1" r="BD99"/>
  <c i="5" r="K38"/>
  <c i="1" r="AY99"/>
  <c i="5" r="F38"/>
  <c i="1" r="BC99"/>
  <c i="5" r="BK130"/>
  <c r="BK127"/>
  <c r="K127"/>
  <c r="K101"/>
  <c r="BK134"/>
  <c i="3" l="1" r="V125"/>
  <c r="V124"/>
  <c i="5" r="Q125"/>
  <c r="I99"/>
  <c i="4" r="X125"/>
  <c r="X124"/>
  <c i="3" r="X125"/>
  <c r="X124"/>
  <c i="5" r="X125"/>
  <c r="X124"/>
  <c i="3" r="Q125"/>
  <c r="Q124"/>
  <c r="I98"/>
  <c r="K32"/>
  <c i="1" r="AS97"/>
  <c i="5" r="R125"/>
  <c r="R124"/>
  <c r="J98"/>
  <c r="K33"/>
  <c i="1" r="AT99"/>
  <c i="5" r="V125"/>
  <c r="V124"/>
  <c i="4" r="T125"/>
  <c r="T124"/>
  <c i="1" r="AW98"/>
  <c i="3" r="T125"/>
  <c r="T124"/>
  <c i="1" r="AW97"/>
  <c i="2" r="I99"/>
  <c r="I100"/>
  <c r="R125"/>
  <c r="R124"/>
  <c r="J98"/>
  <c r="K33"/>
  <c i="1" r="AT96"/>
  <c i="3" r="I100"/>
  <c r="I101"/>
  <c r="J101"/>
  <c r="R125"/>
  <c r="R124"/>
  <c r="J98"/>
  <c r="K33"/>
  <c i="1" r="AT97"/>
  <c i="4" r="I99"/>
  <c r="I100"/>
  <c r="I101"/>
  <c r="J101"/>
  <c r="R125"/>
  <c r="J99"/>
  <c i="5" r="I100"/>
  <c r="J101"/>
  <c r="BK126"/>
  <c r="K126"/>
  <c r="K100"/>
  <c i="3" r="BK126"/>
  <c r="K126"/>
  <c r="K100"/>
  <c i="5" r="J100"/>
  <c r="I101"/>
  <c i="2" r="BK129"/>
  <c r="K129"/>
  <c r="K101"/>
  <c i="4" r="BK127"/>
  <c r="K127"/>
  <c r="K101"/>
  <c i="5" r="BK131"/>
  <c r="K131"/>
  <c r="K102"/>
  <c i="2" r="K37"/>
  <c i="1" r="AX96"/>
  <c r="AV96"/>
  <c i="2" r="F37"/>
  <c i="1" r="BB96"/>
  <c i="3" r="F37"/>
  <c i="1" r="BB97"/>
  <c i="3" r="K37"/>
  <c i="1" r="AX97"/>
  <c r="AV97"/>
  <c i="4" r="F37"/>
  <c i="1" r="BB98"/>
  <c r="AV98"/>
  <c i="5" r="F37"/>
  <c i="1" r="BB99"/>
  <c r="BE95"/>
  <c r="BA95"/>
  <c r="BD95"/>
  <c r="AZ95"/>
  <c r="AV99"/>
  <c r="BF95"/>
  <c r="BF94"/>
  <c r="W33"/>
  <c r="BC95"/>
  <c r="AY95"/>
  <c i="2" l="1" r="BK125"/>
  <c r="K125"/>
  <c r="K99"/>
  <c i="3" r="I99"/>
  <c r="J99"/>
  <c r="BK125"/>
  <c r="K125"/>
  <c r="K99"/>
  <c i="4" r="R124"/>
  <c r="J98"/>
  <c r="K33"/>
  <c i="1" r="AT98"/>
  <c i="5" r="J99"/>
  <c r="Q124"/>
  <c r="I98"/>
  <c r="K32"/>
  <c i="1" r="AS99"/>
  <c i="2" r="J99"/>
  <c i="4" r="BK126"/>
  <c r="K126"/>
  <c r="K100"/>
  <c i="5" r="BK125"/>
  <c r="K125"/>
  <c r="K99"/>
  <c i="1" r="AW95"/>
  <c r="AW94"/>
  <c r="AT95"/>
  <c r="AT94"/>
  <c r="AS95"/>
  <c r="AS94"/>
  <c r="BB95"/>
  <c r="AX95"/>
  <c r="AV95"/>
  <c r="BC94"/>
  <c r="W30"/>
  <c r="BE94"/>
  <c r="W32"/>
  <c r="BD94"/>
  <c r="W31"/>
  <c i="2" l="1" r="BK124"/>
  <c r="K124"/>
  <c r="K98"/>
  <c i="3" r="BK124"/>
  <c r="K124"/>
  <c r="K98"/>
  <c i="4" r="BK125"/>
  <c r="K125"/>
  <c r="K99"/>
  <c i="5" r="BK124"/>
  <c r="K124"/>
  <c r="K98"/>
  <c i="1" r="BA94"/>
  <c r="AZ94"/>
  <c r="AY94"/>
  <c r="AK30"/>
  <c r="BB94"/>
  <c r="W29"/>
  <c i="4" l="1" r="BK124"/>
  <c r="K124"/>
  <c r="K98"/>
  <c i="5" r="K34"/>
  <c i="1" r="AG99"/>
  <c i="2" r="K34"/>
  <c i="1" r="AG96"/>
  <c i="3" r="K34"/>
  <c i="1" r="AG97"/>
  <c r="AX94"/>
  <c r="AK29"/>
  <c i="3" l="1" r="K43"/>
  <c i="2" r="K43"/>
  <c i="5" r="K43"/>
  <c i="1" r="AN96"/>
  <c r="AN97"/>
  <c r="AN99"/>
  <c i="4" r="K34"/>
  <c r="K43"/>
  <c i="1" r="AV94"/>
  <c l="1" r="AG98"/>
  <c r="AN98"/>
  <c r="AG95"/>
  <c r="AG94"/>
  <c r="AK26"/>
  <c l="1" r="AN95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<sst xmlns="http://schemas.openxmlformats.org/spreadsheetml/2006/main">
  <si>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</si>
  <si>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</si>
  <si>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</si>
  <si>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</si>
  <si>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</si>
  <si>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</si>
  <si>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{c265ff7c-8a1e-494e-aefc-01c9e5e811b9}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</si>
  <si>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</si>
  <si>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</si>
  <si>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</si>
  <si>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</si>
  <si>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</si>
  <si>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</si>
  <si>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</si>
  <si>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</si>
  <si>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</si>
  <si>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</si>
  <si>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</si>
  <si>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Realizace vegetace IP3 v k.ú. Velešovice</t>
  </si>
  <si>
    <t>0,1</t>
  </si>
  <si>
    <t>KSO:</t>
  </si>
  <si>
    <t>CC-CZ:</t>
  </si>
  <si>
    <t>1</t>
  </si>
  <si>
    <t>Místo:</t>
  </si>
  <si>
    <t>Obec Velešovice</t>
  </si>
  <si>
    <t>Datum:</t>
  </si>
  <si>
    <t>28. 2. 2022</t>
  </si>
  <si>
    <t>10</t>
  </si>
  <si>
    <t>100</t>
  </si>
  <si>
    <t>Zadavatel:</t>
  </si>
  <si>
    <t>IČ:</t>
  </si>
  <si>
    <t>SPUCR pobočka Vyškov</t>
  </si>
  <si>
    <t>DIČ:</t>
  </si>
  <si>
    <t>Uchazeč:</t>
  </si>
  <si>
    <t>Vyplň údaj</t>
  </si>
  <si>
    <t>Projektant:</t>
  </si>
  <si>
    <t xml:space="preserve"> </t>
  </si>
  <si>
    <t>Zpracovatel:</t>
  </si>
  <si>
    <t>Ing. Michal Kovář, Ph.D.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</si>
  <si>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</si>
  <si>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</si>
  <si>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</si>
  <si>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</si>
  <si>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</si>
  <si>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</si>
  <si>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</si>
  <si>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</si>
  <si>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</si>
  <si>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</si>
  <si>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</si>
  <si>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</si>
  <si>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</si>
  <si>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</si>
  <si>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</si>
  <si>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</si>
  <si>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</si>
  <si>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</si>
  <si>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</si>
  <si>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</si>
  <si>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</si>
  <si>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</si>
  <si>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</si>
  <si>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</si>
  <si>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</si>
  <si>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</si>
  <si>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</si>
  <si>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</si>
  <si>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</si>
  <si>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</si>
  <si>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</si>
  <si>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</si>
  <si>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</si>
  <si>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</si>
  <si>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</si>
  <si>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</si>
  <si>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</si>
  <si>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</si>
  <si>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</si>
  <si>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</si>
  <si>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</si>
  <si>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</si>
  <si>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</si>
  <si>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</si>
  <si>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</si>
  <si>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</si>
  <si>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</si>
  <si>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SO-01</t>
  </si>
  <si>
    <t>STA</t>
  </si>
  <si>
    <t>{e1b30ec4-ceed-4e2a-9ce0-9aae6dee212c}</t>
  </si>
  <si>
    <t>2</t>
  </si>
  <si>
    <t>/</t>
  </si>
  <si>
    <t>SO-01.1</t>
  </si>
  <si>
    <t>SO-01.1 Založení</t>
  </si>
  <si>
    <t>Soupis</t>
  </si>
  <si>
    <t>{d20bd3eb-41d5-48d5-82e5-b9af01cbb8d5}</t>
  </si>
  <si>
    <t>SO-01.2</t>
  </si>
  <si>
    <t>SO-01.2 Následná péče 1.rok</t>
  </si>
  <si>
    <t>{4fcb6ec4-efdf-41a1-a676-fe1e2a5c11c9}</t>
  </si>
  <si>
    <t>SO-01.3</t>
  </si>
  <si>
    <t>SO-01.2 Následná péče 2.rok</t>
  </si>
  <si>
    <t>{fbec2770-77da-445b-8243-4a61fc69a915}</t>
  </si>
  <si>
    <t>SO-01.4</t>
  </si>
  <si>
    <t>SO-01.2 Následná péče 3.rok</t>
  </si>
  <si>
    <t>{592e4295-e122-4f6e-aa34-9ac80256494d}</t>
  </si>
  <si>
    <t>KRYCÍ LIST SOUPISU PRACÍ</t>
  </si>
  <si>
    <t>Objekt:</t>
  </si>
  <si>
    <t>SO-01 - Realizace vegetace IP3 v k.ú. Velešovice</t>
  </si>
  <si>
    <t>Soupis:</t>
  </si>
  <si>
    <t>SO-01.1 - SO-01.1 Založení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</si>
  <si>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</si>
  <si>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</si>
  <si>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</si>
  <si>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</si>
  <si>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</si>
  <si>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</si>
  <si>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</si>
  <si>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</si>
  <si>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</si>
  <si>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</si>
  <si>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</si>
  <si>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D2 - Zemní práce</t>
  </si>
  <si>
    <t>VRN - Vedlejší rozpočtové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</si>
  <si>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</si>
  <si>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</si>
  <si>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</si>
  <si>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</si>
  <si>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</si>
  <si>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</si>
  <si>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</si>
  <si>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</si>
  <si>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</si>
  <si>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</si>
  <si>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</si>
  <si>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</si>
  <si>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</si>
  <si>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</si>
  <si>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</si>
  <si>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</si>
  <si>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</si>
  <si>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</si>
  <si>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</si>
  <si>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</si>
  <si>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</si>
  <si>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184211339</t>
  </si>
  <si>
    <t>Kopání jamek 50 x 50 cm a sadba sazenic sklon do 1:5 při stupni zabuřenění 1 v zemině 1 a 2</t>
  </si>
  <si>
    <t>kus</t>
  </si>
  <si>
    <t>4</t>
  </si>
  <si>
    <t>-366047014</t>
  </si>
  <si>
    <t>PP</t>
  </si>
  <si>
    <t xml:space="preserve">Jamková výsadba sazenic  sklon terénu do 1:5 s kopáním jamky 50 x 50 cm ve stupni zabuřenění 1 v zemině 1 a 2</t>
  </si>
  <si>
    <t>D2</t>
  </si>
  <si>
    <t>104</t>
  </si>
  <si>
    <t>22</t>
  </si>
  <si>
    <t>Kůl frézovaný s fazetou zahrocený čerstvý délky 250cm, průměr 12 cm</t>
  </si>
  <si>
    <t>ks</t>
  </si>
  <si>
    <t>-244608658</t>
  </si>
  <si>
    <t>VV</t>
  </si>
  <si>
    <t>82*3</t>
  </si>
  <si>
    <t>105</t>
  </si>
  <si>
    <t>38</t>
  </si>
  <si>
    <t>Půlkůl smrkový 0,6m, průměr 12 cm</t>
  </si>
  <si>
    <t>446404354</t>
  </si>
  <si>
    <t>82</t>
  </si>
  <si>
    <t>Součet</t>
  </si>
  <si>
    <t>29</t>
  </si>
  <si>
    <t>37</t>
  </si>
  <si>
    <t>Voda k zalití včetně dovozu</t>
  </si>
  <si>
    <t>m3</t>
  </si>
  <si>
    <t>-127657036</t>
  </si>
  <si>
    <t>82*0,06</t>
  </si>
  <si>
    <t>8</t>
  </si>
  <si>
    <t>Javor babyka 100 až 120cm, kontejnerovaný s balem, substrát vododržný</t>
  </si>
  <si>
    <t>55080815</t>
  </si>
  <si>
    <t>12</t>
  </si>
  <si>
    <t>20</t>
  </si>
  <si>
    <t>Mulčování mulčem tl. 0,1m</t>
  </si>
  <si>
    <t>m2</t>
  </si>
  <si>
    <t>-307613241</t>
  </si>
  <si>
    <t>0,283*82</t>
  </si>
  <si>
    <t>13</t>
  </si>
  <si>
    <t>Mulčovací kůra tl. 0,1m</t>
  </si>
  <si>
    <t>-383938714</t>
  </si>
  <si>
    <t>0,042*82</t>
  </si>
  <si>
    <t>14</t>
  </si>
  <si>
    <t>23</t>
  </si>
  <si>
    <t>Zálivka jamky, objem od 0,07 do 0,125 m3 (50x50 cm)</t>
  </si>
  <si>
    <t>-1248347234</t>
  </si>
  <si>
    <t>131</t>
  </si>
  <si>
    <t>Spojovací materiál, vrut k upevnění příček</t>
  </si>
  <si>
    <t>-1828936829</t>
  </si>
  <si>
    <t>6*82</t>
  </si>
  <si>
    <t>18</t>
  </si>
  <si>
    <t>27</t>
  </si>
  <si>
    <t>Ukotvení dřevin kůly D do 0,1m délky kůlu do 2,5m</t>
  </si>
  <si>
    <t>2072414276</t>
  </si>
  <si>
    <t>3*82</t>
  </si>
  <si>
    <t>19</t>
  </si>
  <si>
    <t>40</t>
  </si>
  <si>
    <t>Ukotvení dřevin kůly D do 0,4m délky kůlu do 1,5m</t>
  </si>
  <si>
    <t>-743953919</t>
  </si>
  <si>
    <t>31</t>
  </si>
  <si>
    <t>Bavlněný úvazek</t>
  </si>
  <si>
    <t>m</t>
  </si>
  <si>
    <t>-436137193</t>
  </si>
  <si>
    <t>2*82</t>
  </si>
  <si>
    <t>33.1</t>
  </si>
  <si>
    <t>Pletivo lesnické, 19 drátů, výška 1,6m</t>
  </si>
  <si>
    <t>1839944071</t>
  </si>
  <si>
    <t>plotovina na kotvící klůly k ochraně rostlin před poškozením zvěří včetně materiálu k uchycení na kůly</t>
  </si>
  <si>
    <t>2,1*82</t>
  </si>
  <si>
    <t>35</t>
  </si>
  <si>
    <t>Instalace pletiva na kotvící kůly</t>
  </si>
  <si>
    <t>1592875512</t>
  </si>
  <si>
    <t>M</t>
  </si>
  <si>
    <t>112</t>
  </si>
  <si>
    <t>Hydrosorbent, 0,1kg na rostlinu</t>
  </si>
  <si>
    <t>kg</t>
  </si>
  <si>
    <t>-1099176021</t>
  </si>
  <si>
    <t>Materiál včetně aplikace do jamky</t>
  </si>
  <si>
    <t>82*0,1</t>
  </si>
  <si>
    <t>24</t>
  </si>
  <si>
    <t>00572472</t>
  </si>
  <si>
    <t>Osivo směs travní krajinná-rovinná</t>
  </si>
  <si>
    <t>-971064839</t>
  </si>
  <si>
    <t>osivo směs travní krajinná-rovinná</t>
  </si>
  <si>
    <t>0,02*2341</t>
  </si>
  <si>
    <t>25</t>
  </si>
  <si>
    <t>113</t>
  </si>
  <si>
    <t>Hnojivo NPK pomaluuvolňující, 0,04kg na rostlinu</t>
  </si>
  <si>
    <t>727594085</t>
  </si>
  <si>
    <t>82*0,04</t>
  </si>
  <si>
    <t>VRN</t>
  </si>
  <si>
    <t>Vedlejší rozpočtové náklady</t>
  </si>
  <si>
    <t>5</t>
  </si>
  <si>
    <t>26</t>
  </si>
  <si>
    <t>Vytyčení hranic pozemků</t>
  </si>
  <si>
    <t>kpl</t>
  </si>
  <si>
    <t>544906386</t>
  </si>
  <si>
    <t>106</t>
  </si>
  <si>
    <t>R01</t>
  </si>
  <si>
    <t>Náhrada škody na plodinách vlivem realizace záměru</t>
  </si>
  <si>
    <t>256198719</t>
  </si>
  <si>
    <t>1100</t>
  </si>
  <si>
    <t>191R</t>
  </si>
  <si>
    <t>Předosevní příprava půdy v rovině a ve svahu do 1:2</t>
  </si>
  <si>
    <t>1771648475</t>
  </si>
  <si>
    <t>101</t>
  </si>
  <si>
    <t>190R</t>
  </si>
  <si>
    <t>Založení trávníku lučního výsevem v rovině a ve svahu do 1:2</t>
  </si>
  <si>
    <t>1703157789</t>
  </si>
  <si>
    <t>102</t>
  </si>
  <si>
    <t>00572472R</t>
  </si>
  <si>
    <t>-568458540</t>
  </si>
  <si>
    <t>103</t>
  </si>
  <si>
    <t>1111032R</t>
  </si>
  <si>
    <t>Obnovní management travinobylinné směsi do zapěstování cílového společenstva kosením</t>
  </si>
  <si>
    <t>ha</t>
  </si>
  <si>
    <t>-183073098</t>
  </si>
  <si>
    <t>0,2341*3</t>
  </si>
  <si>
    <t>V roce realizace</t>
  </si>
  <si>
    <t>3</t>
  </si>
  <si>
    <t>V prvním roce následné péče</t>
  </si>
  <si>
    <t>V druhém roce následné péče</t>
  </si>
  <si>
    <t>V třetím roce následné péče</t>
  </si>
  <si>
    <t>30</t>
  </si>
  <si>
    <t>Projekt skutečného stavu</t>
  </si>
  <si>
    <t>-1785624583</t>
  </si>
  <si>
    <t>28</t>
  </si>
  <si>
    <t>41</t>
  </si>
  <si>
    <t>Zajištění publicity-plakát A3</t>
  </si>
  <si>
    <t>599916229</t>
  </si>
  <si>
    <t>SO-01.2 - SO-01.2 Následná péče 1.rok</t>
  </si>
  <si>
    <t>HSV - Práce a dodávky HSV</t>
  </si>
  <si>
    <t xml:space="preserve">    2 - Kosení, kácení</t>
  </si>
  <si>
    <t xml:space="preserve">      1 - Zemní práce</t>
  </si>
  <si>
    <t>Práce a dodávky HSV</t>
  </si>
  <si>
    <t>Kosení, kácení</t>
  </si>
  <si>
    <t>Pol42</t>
  </si>
  <si>
    <t>D+M Ochrana ovocných dřevin chemickým postřikem včetně materiálu</t>
  </si>
  <si>
    <t>1056322671</t>
  </si>
  <si>
    <t>D+M Ochrana dřevin pře okusem chemickým postřikem</t>
  </si>
  <si>
    <t>7</t>
  </si>
  <si>
    <t>ošetření vysazených rostlin-solitery (úprava kotvení, ochrana proti okusu, odplevelení, odstranění vlků)</t>
  </si>
  <si>
    <t>291039584</t>
  </si>
  <si>
    <t>zálivka jamky, objem od 0,07 do 0,125 m3 (50x50 cm)</t>
  </si>
  <si>
    <t>430966242</t>
  </si>
  <si>
    <t>82*8</t>
  </si>
  <si>
    <t>9</t>
  </si>
  <si>
    <t>Voda k zalití včetně dovozu (do 5 km)</t>
  </si>
  <si>
    <t>1801533769</t>
  </si>
  <si>
    <t>Instalace plastové ochrany</t>
  </si>
  <si>
    <t>82*0,06*8</t>
  </si>
  <si>
    <t>SO-01.3 - SO-01.2 Následná péče 2.rok</t>
  </si>
  <si>
    <t>SO-01.4 - SO-01.2 Následná péče 3.rok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</si>
</sst>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3" fillId="0" borderId="12" xfId="0" applyNumberFormat="1" applyFont="1" applyBorder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4" fontId="23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7" t="s">
        <v>15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G5" s="28" t="s">
        <v>16</v>
      </c>
      <c r="BS5" s="17" t="s">
        <v>7</v>
      </c>
    </row>
    <row r="6" s="1" customFormat="1" ht="36.96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0" t="s">
        <v>18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G6" s="31"/>
      <c r="BS6" s="17" t="s">
        <v>19</v>
      </c>
    </row>
    <row r="7" s="1" customFormat="1" ht="12" customHeight="1">
      <c r="B7" s="21"/>
      <c r="C7" s="22"/>
      <c r="D7" s="32" t="s">
        <v>20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21</v>
      </c>
      <c r="AL7" s="22"/>
      <c r="AM7" s="22"/>
      <c r="AN7" s="27" t="s">
        <v>1</v>
      </c>
      <c r="AO7" s="22"/>
      <c r="AP7" s="22"/>
      <c r="AQ7" s="22"/>
      <c r="AR7" s="20"/>
      <c r="BG7" s="31"/>
      <c r="BS7" s="17" t="s">
        <v>22</v>
      </c>
    </row>
    <row r="8" s="1" customFormat="1" ht="12" customHeight="1">
      <c r="B8" s="21"/>
      <c r="C8" s="22"/>
      <c r="D8" s="32" t="s">
        <v>23</v>
      </c>
      <c r="E8" s="22"/>
      <c r="F8" s="22"/>
      <c r="G8" s="22"/>
      <c r="H8" s="22"/>
      <c r="I8" s="22"/>
      <c r="J8" s="22"/>
      <c r="K8" s="27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25</v>
      </c>
      <c r="AL8" s="22"/>
      <c r="AM8" s="22"/>
      <c r="AN8" s="33" t="s">
        <v>26</v>
      </c>
      <c r="AO8" s="22"/>
      <c r="AP8" s="22"/>
      <c r="AQ8" s="22"/>
      <c r="AR8" s="20"/>
      <c r="BG8" s="31"/>
      <c r="BS8" s="17" t="s">
        <v>27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31"/>
      <c r="BS9" s="17" t="s">
        <v>28</v>
      </c>
    </row>
    <row r="10" s="1" customFormat="1" ht="12" customHeight="1">
      <c r="B10" s="21"/>
      <c r="C10" s="22"/>
      <c r="D10" s="32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30</v>
      </c>
      <c r="AL10" s="22"/>
      <c r="AM10" s="22"/>
      <c r="AN10" s="27" t="s">
        <v>1</v>
      </c>
      <c r="AO10" s="22"/>
      <c r="AP10" s="22"/>
      <c r="AQ10" s="22"/>
      <c r="AR10" s="20"/>
      <c r="BG10" s="31"/>
      <c r="BS10" s="17" t="s">
        <v>19</v>
      </c>
    </row>
    <row r="11" s="1" customFormat="1" ht="18.48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32</v>
      </c>
      <c r="AL11" s="22"/>
      <c r="AM11" s="22"/>
      <c r="AN11" s="27" t="s">
        <v>1</v>
      </c>
      <c r="AO11" s="22"/>
      <c r="AP11" s="22"/>
      <c r="AQ11" s="22"/>
      <c r="AR11" s="20"/>
      <c r="BG11" s="31"/>
      <c r="BS11" s="17" t="s">
        <v>19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31"/>
      <c r="BS12" s="17" t="s">
        <v>19</v>
      </c>
    </row>
    <row r="13" s="1" customFormat="1" ht="12" customHeight="1">
      <c r="B13" s="21"/>
      <c r="C13" s="22"/>
      <c r="D13" s="32" t="s">
        <v>33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30</v>
      </c>
      <c r="AL13" s="22"/>
      <c r="AM13" s="22"/>
      <c r="AN13" s="34" t="s">
        <v>34</v>
      </c>
      <c r="AO13" s="22"/>
      <c r="AP13" s="22"/>
      <c r="AQ13" s="22"/>
      <c r="AR13" s="20"/>
      <c r="BG13" s="31"/>
      <c r="BS13" s="17" t="s">
        <v>19</v>
      </c>
    </row>
    <row r="14">
      <c r="B14" s="21"/>
      <c r="C14" s="22"/>
      <c r="D14" s="22"/>
      <c r="E14" s="34" t="s">
        <v>34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32</v>
      </c>
      <c r="AL14" s="22"/>
      <c r="AM14" s="22"/>
      <c r="AN14" s="34" t="s">
        <v>34</v>
      </c>
      <c r="AO14" s="22"/>
      <c r="AP14" s="22"/>
      <c r="AQ14" s="22"/>
      <c r="AR14" s="20"/>
      <c r="BG14" s="31"/>
      <c r="BS14" s="17" t="s">
        <v>19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31"/>
      <c r="BS15" s="17" t="s">
        <v>4</v>
      </c>
    </row>
    <row r="16" s="1" customFormat="1" ht="12" customHeight="1">
      <c r="B16" s="21"/>
      <c r="C16" s="22"/>
      <c r="D16" s="32" t="s">
        <v>35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30</v>
      </c>
      <c r="AL16" s="22"/>
      <c r="AM16" s="22"/>
      <c r="AN16" s="27" t="s">
        <v>1</v>
      </c>
      <c r="AO16" s="22"/>
      <c r="AP16" s="22"/>
      <c r="AQ16" s="22"/>
      <c r="AR16" s="20"/>
      <c r="BG16" s="31"/>
      <c r="BS16" s="17" t="s">
        <v>4</v>
      </c>
    </row>
    <row r="17" s="1" customFormat="1" ht="18.48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32</v>
      </c>
      <c r="AL17" s="22"/>
      <c r="AM17" s="22"/>
      <c r="AN17" s="27" t="s">
        <v>1</v>
      </c>
      <c r="AO17" s="22"/>
      <c r="AP17" s="22"/>
      <c r="AQ17" s="22"/>
      <c r="AR17" s="20"/>
      <c r="BG17" s="31"/>
      <c r="BS17" s="17" t="s">
        <v>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31"/>
      <c r="BS18" s="17" t="s">
        <v>22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30</v>
      </c>
      <c r="AL19" s="22"/>
      <c r="AM19" s="22"/>
      <c r="AN19" s="27" t="s">
        <v>1</v>
      </c>
      <c r="AO19" s="22"/>
      <c r="AP19" s="22"/>
      <c r="AQ19" s="22"/>
      <c r="AR19" s="20"/>
      <c r="BG19" s="31"/>
      <c r="BS19" s="17" t="s">
        <v>22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32</v>
      </c>
      <c r="AL20" s="22"/>
      <c r="AM20" s="22"/>
      <c r="AN20" s="27" t="s">
        <v>1</v>
      </c>
      <c r="AO20" s="22"/>
      <c r="AP20" s="22"/>
      <c r="AQ20" s="22"/>
      <c r="AR20" s="20"/>
      <c r="BG20" s="31"/>
      <c r="BS20" s="17" t="s">
        <v>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G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G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ROUND(AG94,0)</f>
        <v>0</v>
      </c>
      <c r="AL26" s="42"/>
      <c r="AM26" s="42"/>
      <c r="AN26" s="42"/>
      <c r="AO26" s="42"/>
      <c r="AP26" s="40"/>
      <c r="AQ26" s="40"/>
      <c r="AR26" s="44"/>
      <c r="BG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G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G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ROUND(BB94, 0)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ROUND(AX94, 0)</f>
        <v>0</v>
      </c>
      <c r="AL29" s="47"/>
      <c r="AM29" s="47"/>
      <c r="AN29" s="47"/>
      <c r="AO29" s="47"/>
      <c r="AP29" s="47"/>
      <c r="AQ29" s="47"/>
      <c r="AR29" s="50"/>
      <c r="BG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ROUND(BC94, 0)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ROUND(AY94, 0)</f>
        <v>0</v>
      </c>
      <c r="AL30" s="47"/>
      <c r="AM30" s="47"/>
      <c r="AN30" s="47"/>
      <c r="AO30" s="47"/>
      <c r="AP30" s="47"/>
      <c r="AQ30" s="47"/>
      <c r="AR30" s="50"/>
      <c r="BG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ROUND(BD94, 0)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G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ROUND(BE94, 0)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G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ROUND(BF94, 0)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G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G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G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G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G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G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G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G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G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G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G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G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G83" s="38"/>
    </row>
    <row r="84" s="4" customFormat="1" ht="12" customHeight="1">
      <c r="A84" s="4"/>
      <c r="B84" s="70"/>
      <c r="C84" s="32" t="s">
        <v>14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2022/18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G84" s="4"/>
    </row>
    <row r="85" s="5" customFormat="1" ht="36.96" customHeight="1">
      <c r="A85" s="5"/>
      <c r="B85" s="73"/>
      <c r="C85" s="74" t="s">
        <v>17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Realizace vegetace IP3 v k.ú. Velešovice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G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G86" s="38"/>
    </row>
    <row r="87" s="2" customFormat="1" ht="12" customHeight="1">
      <c r="A87" s="38"/>
      <c r="B87" s="39"/>
      <c r="C87" s="32" t="s">
        <v>23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Obec Velešovice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25</v>
      </c>
      <c r="AJ87" s="40"/>
      <c r="AK87" s="40"/>
      <c r="AL87" s="40"/>
      <c r="AM87" s="79" t="str">
        <f>IF(AN8= "","",AN8)</f>
        <v>28. 2. 2022</v>
      </c>
      <c r="AN87" s="79"/>
      <c r="AO87" s="40"/>
      <c r="AP87" s="40"/>
      <c r="AQ87" s="40"/>
      <c r="AR87" s="44"/>
      <c r="BG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G88" s="38"/>
    </row>
    <row r="89" s="2" customFormat="1" ht="15.15" customHeight="1">
      <c r="A89" s="38"/>
      <c r="B89" s="39"/>
      <c r="C89" s="32" t="s">
        <v>29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SPUCR pobočka Vyškov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35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3"/>
      <c r="BE89" s="83"/>
      <c r="BF89" s="84"/>
      <c r="BG89" s="38"/>
    </row>
    <row r="90" s="2" customFormat="1" ht="15.15" customHeight="1">
      <c r="A90" s="38"/>
      <c r="B90" s="39"/>
      <c r="C90" s="32" t="s">
        <v>33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Ing. Michal Kovář, Ph.D.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7"/>
      <c r="BE90" s="87"/>
      <c r="BF90" s="88"/>
      <c r="BG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1"/>
      <c r="BE91" s="91"/>
      <c r="BF91" s="92"/>
      <c r="BG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1" t="s">
        <v>77</v>
      </c>
      <c r="BE92" s="101" t="s">
        <v>78</v>
      </c>
      <c r="BF92" s="102" t="s">
        <v>79</v>
      </c>
      <c r="BG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5"/>
      <c r="BG93" s="38"/>
    </row>
    <row r="94" s="6" customFormat="1" ht="32.4" customHeight="1">
      <c r="A94" s="6"/>
      <c r="B94" s="106"/>
      <c r="C94" s="107" t="s">
        <v>80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ROUND(AG95,0)</f>
        <v>0</v>
      </c>
      <c r="AH94" s="109"/>
      <c r="AI94" s="109"/>
      <c r="AJ94" s="109"/>
      <c r="AK94" s="109"/>
      <c r="AL94" s="109"/>
      <c r="AM94" s="109"/>
      <c r="AN94" s="110">
        <f>SUM(AG94,AV94)</f>
        <v>0</v>
      </c>
      <c r="AO94" s="110"/>
      <c r="AP94" s="110"/>
      <c r="AQ94" s="111" t="s">
        <v>1</v>
      </c>
      <c r="AR94" s="112"/>
      <c r="AS94" s="113">
        <f>ROUND(AS95,0)</f>
        <v>0</v>
      </c>
      <c r="AT94" s="114">
        <f>ROUND(AT95,0)</f>
        <v>0</v>
      </c>
      <c r="AU94" s="115">
        <f>ROUND(AU95,0)</f>
        <v>0</v>
      </c>
      <c r="AV94" s="115">
        <f>ROUND(SUM(AX94:AY94),0)</f>
        <v>0</v>
      </c>
      <c r="AW94" s="116">
        <f>ROUND(AW95,5)</f>
        <v>0</v>
      </c>
      <c r="AX94" s="115">
        <f>ROUND(BB94*L29,0)</f>
        <v>0</v>
      </c>
      <c r="AY94" s="115">
        <f>ROUND(BC94*L30,0)</f>
        <v>0</v>
      </c>
      <c r="AZ94" s="115">
        <f>ROUND(BD94*L29,0)</f>
        <v>0</v>
      </c>
      <c r="BA94" s="115">
        <f>ROUND(BE94*L30,0)</f>
        <v>0</v>
      </c>
      <c r="BB94" s="115">
        <f>ROUND(BB95,0)</f>
        <v>0</v>
      </c>
      <c r="BC94" s="115">
        <f>ROUND(BC95,0)</f>
        <v>0</v>
      </c>
      <c r="BD94" s="115">
        <f>ROUND(BD95,0)</f>
        <v>0</v>
      </c>
      <c r="BE94" s="115">
        <f>ROUND(BE95,0)</f>
        <v>0</v>
      </c>
      <c r="BF94" s="117">
        <f>ROUND(BF95,0)</f>
        <v>0</v>
      </c>
      <c r="BG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6</v>
      </c>
      <c r="BX94" s="118" t="s">
        <v>85</v>
      </c>
      <c r="CL94" s="118" t="s">
        <v>1</v>
      </c>
    </row>
    <row r="95" s="7" customFormat="1" ht="24.75" customHeight="1">
      <c r="A95" s="7"/>
      <c r="B95" s="120"/>
      <c r="C95" s="121"/>
      <c r="D95" s="122" t="s">
        <v>86</v>
      </c>
      <c r="E95" s="122"/>
      <c r="F95" s="122"/>
      <c r="G95" s="122"/>
      <c r="H95" s="122"/>
      <c r="I95" s="123"/>
      <c r="J95" s="122" t="s">
        <v>18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ROUND(SUM(AG96:AG99),0)</f>
        <v>0</v>
      </c>
      <c r="AH95" s="123"/>
      <c r="AI95" s="123"/>
      <c r="AJ95" s="123"/>
      <c r="AK95" s="123"/>
      <c r="AL95" s="123"/>
      <c r="AM95" s="123"/>
      <c r="AN95" s="125">
        <f>SUM(AG95,AV95)</f>
        <v>0</v>
      </c>
      <c r="AO95" s="123"/>
      <c r="AP95" s="123"/>
      <c r="AQ95" s="126" t="s">
        <v>87</v>
      </c>
      <c r="AR95" s="127"/>
      <c r="AS95" s="128">
        <f>ROUND(SUM(AS96:AS99),0)</f>
        <v>0</v>
      </c>
      <c r="AT95" s="129">
        <f>ROUND(SUM(AT96:AT99),0)</f>
        <v>0</v>
      </c>
      <c r="AU95" s="130">
        <f>ROUND(SUM(AU96:AU99),0)</f>
        <v>0</v>
      </c>
      <c r="AV95" s="130">
        <f>ROUND(SUM(AX95:AY95),0)</f>
        <v>0</v>
      </c>
      <c r="AW95" s="131">
        <f>ROUND(SUM(AW96:AW99),5)</f>
        <v>0</v>
      </c>
      <c r="AX95" s="130">
        <f>ROUND(BB95*L29,0)</f>
        <v>0</v>
      </c>
      <c r="AY95" s="130">
        <f>ROUND(BC95*L30,0)</f>
        <v>0</v>
      </c>
      <c r="AZ95" s="130">
        <f>ROUND(BD95*L29,0)</f>
        <v>0</v>
      </c>
      <c r="BA95" s="130">
        <f>ROUND(BE95*L30,0)</f>
        <v>0</v>
      </c>
      <c r="BB95" s="130">
        <f>ROUND(SUM(BB96:BB99),0)</f>
        <v>0</v>
      </c>
      <c r="BC95" s="130">
        <f>ROUND(SUM(BC96:BC99),0)</f>
        <v>0</v>
      </c>
      <c r="BD95" s="130">
        <f>ROUND(SUM(BD96:BD99),0)</f>
        <v>0</v>
      </c>
      <c r="BE95" s="130">
        <f>ROUND(SUM(BE96:BE99),0)</f>
        <v>0</v>
      </c>
      <c r="BF95" s="132">
        <f>ROUND(SUM(BF96:BF99),0)</f>
        <v>0</v>
      </c>
      <c r="BG95" s="7"/>
      <c r="BS95" s="133" t="s">
        <v>81</v>
      </c>
      <c r="BT95" s="133" t="s">
        <v>22</v>
      </c>
      <c r="BU95" s="133" t="s">
        <v>83</v>
      </c>
      <c r="BV95" s="133" t="s">
        <v>84</v>
      </c>
      <c r="BW95" s="133" t="s">
        <v>88</v>
      </c>
      <c r="BX95" s="133" t="s">
        <v>6</v>
      </c>
      <c r="CL95" s="133" t="s">
        <v>1</v>
      </c>
      <c r="CM95" s="133" t="s">
        <v>89</v>
      </c>
    </row>
    <row r="96" s="4" customFormat="1" ht="16.5" customHeight="1">
      <c r="A96" s="134" t="s">
        <v>90</v>
      </c>
      <c r="B96" s="70"/>
      <c r="C96" s="135"/>
      <c r="D96" s="135"/>
      <c r="E96" s="136" t="s">
        <v>91</v>
      </c>
      <c r="F96" s="136"/>
      <c r="G96" s="136"/>
      <c r="H96" s="136"/>
      <c r="I96" s="136"/>
      <c r="J96" s="135"/>
      <c r="K96" s="136" t="s">
        <v>92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'SO-01.1 - SO-01.1 Založení'!K34</f>
        <v>0</v>
      </c>
      <c r="AH96" s="135"/>
      <c r="AI96" s="135"/>
      <c r="AJ96" s="135"/>
      <c r="AK96" s="135"/>
      <c r="AL96" s="135"/>
      <c r="AM96" s="135"/>
      <c r="AN96" s="137">
        <f>SUM(AG96,AV96)</f>
        <v>0</v>
      </c>
      <c r="AO96" s="135"/>
      <c r="AP96" s="135"/>
      <c r="AQ96" s="138" t="s">
        <v>93</v>
      </c>
      <c r="AR96" s="72"/>
      <c r="AS96" s="139">
        <f>'SO-01.1 - SO-01.1 Založení'!K32</f>
        <v>0</v>
      </c>
      <c r="AT96" s="140">
        <f>'SO-01.1 - SO-01.1 Založení'!K33</f>
        <v>0</v>
      </c>
      <c r="AU96" s="140">
        <v>0</v>
      </c>
      <c r="AV96" s="140">
        <f>ROUND(SUM(AX96:AY96),0)</f>
        <v>0</v>
      </c>
      <c r="AW96" s="141">
        <f>'SO-01.1 - SO-01.1 Založení'!T124</f>
        <v>0</v>
      </c>
      <c r="AX96" s="140">
        <f>'SO-01.1 - SO-01.1 Založení'!K37</f>
        <v>0</v>
      </c>
      <c r="AY96" s="140">
        <f>'SO-01.1 - SO-01.1 Založení'!K38</f>
        <v>0</v>
      </c>
      <c r="AZ96" s="140">
        <f>'SO-01.1 - SO-01.1 Založení'!K39</f>
        <v>0</v>
      </c>
      <c r="BA96" s="140">
        <f>'SO-01.1 - SO-01.1 Založení'!K40</f>
        <v>0</v>
      </c>
      <c r="BB96" s="140">
        <f>'SO-01.1 - SO-01.1 Založení'!F37</f>
        <v>0</v>
      </c>
      <c r="BC96" s="140">
        <f>'SO-01.1 - SO-01.1 Založení'!F38</f>
        <v>0</v>
      </c>
      <c r="BD96" s="140">
        <f>'SO-01.1 - SO-01.1 Založení'!F39</f>
        <v>0</v>
      </c>
      <c r="BE96" s="140">
        <f>'SO-01.1 - SO-01.1 Založení'!F40</f>
        <v>0</v>
      </c>
      <c r="BF96" s="142">
        <f>'SO-01.1 - SO-01.1 Založení'!F41</f>
        <v>0</v>
      </c>
      <c r="BG96" s="4"/>
      <c r="BT96" s="143" t="s">
        <v>89</v>
      </c>
      <c r="BV96" s="143" t="s">
        <v>84</v>
      </c>
      <c r="BW96" s="143" t="s">
        <v>94</v>
      </c>
      <c r="BX96" s="143" t="s">
        <v>88</v>
      </c>
      <c r="CL96" s="143" t="s">
        <v>1</v>
      </c>
    </row>
    <row r="97" s="4" customFormat="1" ht="16.5" customHeight="1">
      <c r="A97" s="134" t="s">
        <v>90</v>
      </c>
      <c r="B97" s="70"/>
      <c r="C97" s="135"/>
      <c r="D97" s="135"/>
      <c r="E97" s="136" t="s">
        <v>95</v>
      </c>
      <c r="F97" s="136"/>
      <c r="G97" s="136"/>
      <c r="H97" s="136"/>
      <c r="I97" s="136"/>
      <c r="J97" s="135"/>
      <c r="K97" s="136" t="s">
        <v>96</v>
      </c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7">
        <f>'SO-01.2 - SO-01.2 Následn...'!K34</f>
        <v>0</v>
      </c>
      <c r="AH97" s="135"/>
      <c r="AI97" s="135"/>
      <c r="AJ97" s="135"/>
      <c r="AK97" s="135"/>
      <c r="AL97" s="135"/>
      <c r="AM97" s="135"/>
      <c r="AN97" s="137">
        <f>SUM(AG97,AV97)</f>
        <v>0</v>
      </c>
      <c r="AO97" s="135"/>
      <c r="AP97" s="135"/>
      <c r="AQ97" s="138" t="s">
        <v>93</v>
      </c>
      <c r="AR97" s="72"/>
      <c r="AS97" s="139">
        <f>'SO-01.2 - SO-01.2 Následn...'!K32</f>
        <v>0</v>
      </c>
      <c r="AT97" s="140">
        <f>'SO-01.2 - SO-01.2 Následn...'!K33</f>
        <v>0</v>
      </c>
      <c r="AU97" s="140">
        <v>0</v>
      </c>
      <c r="AV97" s="140">
        <f>ROUND(SUM(AX97:AY97),0)</f>
        <v>0</v>
      </c>
      <c r="AW97" s="141">
        <f>'SO-01.2 - SO-01.2 Následn...'!T124</f>
        <v>0</v>
      </c>
      <c r="AX97" s="140">
        <f>'SO-01.2 - SO-01.2 Následn...'!K37</f>
        <v>0</v>
      </c>
      <c r="AY97" s="140">
        <f>'SO-01.2 - SO-01.2 Následn...'!K38</f>
        <v>0</v>
      </c>
      <c r="AZ97" s="140">
        <f>'SO-01.2 - SO-01.2 Následn...'!K39</f>
        <v>0</v>
      </c>
      <c r="BA97" s="140">
        <f>'SO-01.2 - SO-01.2 Následn...'!K40</f>
        <v>0</v>
      </c>
      <c r="BB97" s="140">
        <f>'SO-01.2 - SO-01.2 Následn...'!F37</f>
        <v>0</v>
      </c>
      <c r="BC97" s="140">
        <f>'SO-01.2 - SO-01.2 Následn...'!F38</f>
        <v>0</v>
      </c>
      <c r="BD97" s="140">
        <f>'SO-01.2 - SO-01.2 Následn...'!F39</f>
        <v>0</v>
      </c>
      <c r="BE97" s="140">
        <f>'SO-01.2 - SO-01.2 Následn...'!F40</f>
        <v>0</v>
      </c>
      <c r="BF97" s="142">
        <f>'SO-01.2 - SO-01.2 Následn...'!F41</f>
        <v>0</v>
      </c>
      <c r="BG97" s="4"/>
      <c r="BT97" s="143" t="s">
        <v>89</v>
      </c>
      <c r="BV97" s="143" t="s">
        <v>84</v>
      </c>
      <c r="BW97" s="143" t="s">
        <v>97</v>
      </c>
      <c r="BX97" s="143" t="s">
        <v>88</v>
      </c>
      <c r="CL97" s="143" t="s">
        <v>1</v>
      </c>
    </row>
    <row r="98" s="4" customFormat="1" ht="16.5" customHeight="1">
      <c r="A98" s="134" t="s">
        <v>90</v>
      </c>
      <c r="B98" s="70"/>
      <c r="C98" s="135"/>
      <c r="D98" s="135"/>
      <c r="E98" s="136" t="s">
        <v>98</v>
      </c>
      <c r="F98" s="136"/>
      <c r="G98" s="136"/>
      <c r="H98" s="136"/>
      <c r="I98" s="136"/>
      <c r="J98" s="135"/>
      <c r="K98" s="136" t="s">
        <v>99</v>
      </c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7">
        <f>'SO-01.3 - SO-01.2 Následn...'!K34</f>
        <v>0</v>
      </c>
      <c r="AH98" s="135"/>
      <c r="AI98" s="135"/>
      <c r="AJ98" s="135"/>
      <c r="AK98" s="135"/>
      <c r="AL98" s="135"/>
      <c r="AM98" s="135"/>
      <c r="AN98" s="137">
        <f>SUM(AG98,AV98)</f>
        <v>0</v>
      </c>
      <c r="AO98" s="135"/>
      <c r="AP98" s="135"/>
      <c r="AQ98" s="138" t="s">
        <v>93</v>
      </c>
      <c r="AR98" s="72"/>
      <c r="AS98" s="139">
        <f>'SO-01.3 - SO-01.2 Následn...'!K32</f>
        <v>0</v>
      </c>
      <c r="AT98" s="140">
        <f>'SO-01.3 - SO-01.2 Následn...'!K33</f>
        <v>0</v>
      </c>
      <c r="AU98" s="140">
        <v>0</v>
      </c>
      <c r="AV98" s="140">
        <f>ROUND(SUM(AX98:AY98),0)</f>
        <v>0</v>
      </c>
      <c r="AW98" s="141">
        <f>'SO-01.3 - SO-01.2 Následn...'!T124</f>
        <v>0</v>
      </c>
      <c r="AX98" s="140">
        <f>'SO-01.3 - SO-01.2 Následn...'!K37</f>
        <v>0</v>
      </c>
      <c r="AY98" s="140">
        <f>'SO-01.3 - SO-01.2 Následn...'!K38</f>
        <v>0</v>
      </c>
      <c r="AZ98" s="140">
        <f>'SO-01.3 - SO-01.2 Následn...'!K39</f>
        <v>0</v>
      </c>
      <c r="BA98" s="140">
        <f>'SO-01.3 - SO-01.2 Následn...'!K40</f>
        <v>0</v>
      </c>
      <c r="BB98" s="140">
        <f>'SO-01.3 - SO-01.2 Následn...'!F37</f>
        <v>0</v>
      </c>
      <c r="BC98" s="140">
        <f>'SO-01.3 - SO-01.2 Následn...'!F38</f>
        <v>0</v>
      </c>
      <c r="BD98" s="140">
        <f>'SO-01.3 - SO-01.2 Následn...'!F39</f>
        <v>0</v>
      </c>
      <c r="BE98" s="140">
        <f>'SO-01.3 - SO-01.2 Následn...'!F40</f>
        <v>0</v>
      </c>
      <c r="BF98" s="142">
        <f>'SO-01.3 - SO-01.2 Následn...'!F41</f>
        <v>0</v>
      </c>
      <c r="BG98" s="4"/>
      <c r="BT98" s="143" t="s">
        <v>89</v>
      </c>
      <c r="BV98" s="143" t="s">
        <v>84</v>
      </c>
      <c r="BW98" s="143" t="s">
        <v>100</v>
      </c>
      <c r="BX98" s="143" t="s">
        <v>88</v>
      </c>
      <c r="CL98" s="143" t="s">
        <v>1</v>
      </c>
    </row>
    <row r="99" s="4" customFormat="1" ht="16.5" customHeight="1">
      <c r="A99" s="134" t="s">
        <v>90</v>
      </c>
      <c r="B99" s="70"/>
      <c r="C99" s="135"/>
      <c r="D99" s="135"/>
      <c r="E99" s="136" t="s">
        <v>101</v>
      </c>
      <c r="F99" s="136"/>
      <c r="G99" s="136"/>
      <c r="H99" s="136"/>
      <c r="I99" s="136"/>
      <c r="J99" s="135"/>
      <c r="K99" s="136" t="s">
        <v>102</v>
      </c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7">
        <f>'SO-01.4 - SO-01.2 Následn...'!K34</f>
        <v>0</v>
      </c>
      <c r="AH99" s="135"/>
      <c r="AI99" s="135"/>
      <c r="AJ99" s="135"/>
      <c r="AK99" s="135"/>
      <c r="AL99" s="135"/>
      <c r="AM99" s="135"/>
      <c r="AN99" s="137">
        <f>SUM(AG99,AV99)</f>
        <v>0</v>
      </c>
      <c r="AO99" s="135"/>
      <c r="AP99" s="135"/>
      <c r="AQ99" s="138" t="s">
        <v>93</v>
      </c>
      <c r="AR99" s="72"/>
      <c r="AS99" s="144">
        <f>'SO-01.4 - SO-01.2 Následn...'!K32</f>
        <v>0</v>
      </c>
      <c r="AT99" s="145">
        <f>'SO-01.4 - SO-01.2 Následn...'!K33</f>
        <v>0</v>
      </c>
      <c r="AU99" s="145">
        <v>0</v>
      </c>
      <c r="AV99" s="145">
        <f>ROUND(SUM(AX99:AY99),0)</f>
        <v>0</v>
      </c>
      <c r="AW99" s="146">
        <f>'SO-01.4 - SO-01.2 Následn...'!T124</f>
        <v>0</v>
      </c>
      <c r="AX99" s="145">
        <f>'SO-01.4 - SO-01.2 Následn...'!K37</f>
        <v>0</v>
      </c>
      <c r="AY99" s="145">
        <f>'SO-01.4 - SO-01.2 Následn...'!K38</f>
        <v>0</v>
      </c>
      <c r="AZ99" s="145">
        <f>'SO-01.4 - SO-01.2 Následn...'!K39</f>
        <v>0</v>
      </c>
      <c r="BA99" s="145">
        <f>'SO-01.4 - SO-01.2 Následn...'!K40</f>
        <v>0</v>
      </c>
      <c r="BB99" s="145">
        <f>'SO-01.4 - SO-01.2 Následn...'!F37</f>
        <v>0</v>
      </c>
      <c r="BC99" s="145">
        <f>'SO-01.4 - SO-01.2 Následn...'!F38</f>
        <v>0</v>
      </c>
      <c r="BD99" s="145">
        <f>'SO-01.4 - SO-01.2 Následn...'!F39</f>
        <v>0</v>
      </c>
      <c r="BE99" s="145">
        <f>'SO-01.4 - SO-01.2 Následn...'!F40</f>
        <v>0</v>
      </c>
      <c r="BF99" s="147">
        <f>'SO-01.4 - SO-01.2 Následn...'!F41</f>
        <v>0</v>
      </c>
      <c r="BG99" s="4"/>
      <c r="BT99" s="143" t="s">
        <v>89</v>
      </c>
      <c r="BV99" s="143" t="s">
        <v>84</v>
      </c>
      <c r="BW99" s="143" t="s">
        <v>103</v>
      </c>
      <c r="BX99" s="143" t="s">
        <v>88</v>
      </c>
      <c r="CL99" s="143" t="s">
        <v>1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</row>
  </sheetData>
  <sheetProtection sheet="1" formatColumns="0" formatRows="0" objects="1" scenarios="1" spinCount="100000" saltValue="CoAwQAF9fnwZhSYxIJqQ4yErWQ3w8XATJ0pi/u4M5t9IqbMJJymxv6oGWrhmHn1/v2hIzlCZc/UwKKAcvPqbzg==" hashValue="pT78yKW/FCgxmqUi4C9BXRIxQ/cI+1eHSQEVZm8WZ75CFR0FXX+f4YYAbdeHcUa5LoCsP8xNrloKEohAZAVGnQ==" algorithmName="SHA-512" password="CC35"/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G94:AM94"/>
    <mergeCell ref="AN94:AP94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G2"/>
  </mergeCells>
  <hyperlinks>
    <hyperlink ref="A96" location="'SO-01.1 - SO-01.1 Založení'!C2" display="/"/>
    <hyperlink ref="A97" location="'SO-01.2 - SO-01.2 Následn...'!C2" display="/"/>
    <hyperlink ref="A98" location="'SO-01.3 - SO-01.2 Následn...'!C2" display="/"/>
    <hyperlink ref="A99" location="'SO-01.4 - SO-01.2 Násled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20"/>
      <c r="AT3" s="17" t="s">
        <v>89</v>
      </c>
    </row>
    <row r="4" s="1" customFormat="1" ht="24.96" customHeight="1">
      <c r="B4" s="20"/>
      <c r="D4" s="150" t="s">
        <v>104</v>
      </c>
      <c r="M4" s="20"/>
      <c r="N4" s="151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52" t="s">
        <v>17</v>
      </c>
      <c r="M6" s="20"/>
    </row>
    <row r="7" s="1" customFormat="1" ht="16.5" customHeight="1">
      <c r="B7" s="20"/>
      <c r="E7" s="153" t="str">
        <f>'Rekapitulace stavby'!K6</f>
        <v>Realizace vegetace IP3 v k.ú. Velešovice</v>
      </c>
      <c r="F7" s="152"/>
      <c r="G7" s="152"/>
      <c r="H7" s="152"/>
      <c r="M7" s="20"/>
    </row>
    <row r="8" s="1" customFormat="1" ht="12" customHeight="1">
      <c r="B8" s="20"/>
      <c r="D8" s="152" t="s">
        <v>105</v>
      </c>
      <c r="M8" s="20"/>
    </row>
    <row r="9" s="2" customFormat="1" ht="16.5" customHeight="1">
      <c r="A9" s="38"/>
      <c r="B9" s="44"/>
      <c r="C9" s="38"/>
      <c r="D9" s="38"/>
      <c r="E9" s="153" t="s">
        <v>106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107</v>
      </c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4" t="s">
        <v>108</v>
      </c>
      <c r="F11" s="38"/>
      <c r="G11" s="38"/>
      <c r="H11" s="38"/>
      <c r="I11" s="38"/>
      <c r="J11" s="38"/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20</v>
      </c>
      <c r="E13" s="38"/>
      <c r="F13" s="143" t="s">
        <v>1</v>
      </c>
      <c r="G13" s="38"/>
      <c r="H13" s="38"/>
      <c r="I13" s="152" t="s">
        <v>21</v>
      </c>
      <c r="J13" s="143" t="s">
        <v>1</v>
      </c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23</v>
      </c>
      <c r="E14" s="38"/>
      <c r="F14" s="143" t="s">
        <v>24</v>
      </c>
      <c r="G14" s="38"/>
      <c r="H14" s="38"/>
      <c r="I14" s="152" t="s">
        <v>25</v>
      </c>
      <c r="J14" s="155" t="str">
        <f>'Rekapitulace stavby'!AN8</f>
        <v>28. 2. 2022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2" t="s">
        <v>30</v>
      </c>
      <c r="J16" s="143" t="str">
        <f>IF('Rekapitulace stavby'!AN10="","",'Rekapitulace stavby'!AN10)</f>
        <v/>
      </c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3" t="str">
        <f>IF('Rekapitulace stavby'!E11="","",'Rekapitulace stavby'!E11)</f>
        <v>SPUCR pobočka Vyškov</v>
      </c>
      <c r="F17" s="38"/>
      <c r="G17" s="38"/>
      <c r="H17" s="38"/>
      <c r="I17" s="152" t="s">
        <v>32</v>
      </c>
      <c r="J17" s="143" t="str">
        <f>IF('Rekapitulace stavby'!AN11="","",'Rekapitulace stavby'!AN11)</f>
        <v/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33</v>
      </c>
      <c r="E19" s="38"/>
      <c r="F19" s="38"/>
      <c r="G19" s="38"/>
      <c r="H19" s="38"/>
      <c r="I19" s="152" t="s">
        <v>30</v>
      </c>
      <c r="J19" s="33" t="str">
        <f>'Rekapitulace stavby'!AN13</f>
        <v>Vyplň údaj</v>
      </c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3"/>
      <c r="G20" s="143"/>
      <c r="H20" s="143"/>
      <c r="I20" s="152" t="s">
        <v>32</v>
      </c>
      <c r="J20" s="33" t="str">
        <f>'Rekapitulace stavby'!AN14</f>
        <v>Vyplň údaj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35</v>
      </c>
      <c r="E22" s="38"/>
      <c r="F22" s="38"/>
      <c r="G22" s="38"/>
      <c r="H22" s="38"/>
      <c r="I22" s="152" t="s">
        <v>30</v>
      </c>
      <c r="J22" s="143" t="str">
        <f>IF('Rekapitulace stavby'!AN16="","",'Rekapitulace stavby'!AN16)</f>
        <v/>
      </c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3" t="str">
        <f>IF('Rekapitulace stavby'!E17="","",'Rekapitulace stavby'!E17)</f>
        <v xml:space="preserve"> </v>
      </c>
      <c r="F23" s="38"/>
      <c r="G23" s="38"/>
      <c r="H23" s="38"/>
      <c r="I23" s="152" t="s">
        <v>32</v>
      </c>
      <c r="J23" s="143" t="str">
        <f>IF('Rekapitulace stavby'!AN17="","",'Rekapitulace stavby'!AN17)</f>
        <v/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2" t="s">
        <v>30</v>
      </c>
      <c r="J25" s="143" t="str">
        <f>IF('Rekapitulace stavby'!AN19="","",'Rekapitulace stavby'!AN19)</f>
        <v/>
      </c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3" t="str">
        <f>IF('Rekapitulace stavby'!E20="","",'Rekapitulace stavby'!E20)</f>
        <v>Ing. Michal Kovář, Ph.D.</v>
      </c>
      <c r="F26" s="38"/>
      <c r="G26" s="38"/>
      <c r="H26" s="38"/>
      <c r="I26" s="152" t="s">
        <v>32</v>
      </c>
      <c r="J26" s="143" t="str">
        <f>IF('Rekapitulace stavby'!AN20="","",'Rekapitulace stavby'!AN20)</f>
        <v/>
      </c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39</v>
      </c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6"/>
      <c r="M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160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52" t="s">
        <v>109</v>
      </c>
      <c r="F32" s="38"/>
      <c r="G32" s="38"/>
      <c r="H32" s="38"/>
      <c r="I32" s="38"/>
      <c r="J32" s="38"/>
      <c r="K32" s="161">
        <f>I98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>
      <c r="A33" s="38"/>
      <c r="B33" s="44"/>
      <c r="C33" s="38"/>
      <c r="D33" s="38"/>
      <c r="E33" s="152" t="s">
        <v>110</v>
      </c>
      <c r="F33" s="38"/>
      <c r="G33" s="38"/>
      <c r="H33" s="38"/>
      <c r="I33" s="38"/>
      <c r="J33" s="38"/>
      <c r="K33" s="161">
        <f>J98</f>
        <v>0</v>
      </c>
      <c r="L33" s="38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2" t="s">
        <v>40</v>
      </c>
      <c r="E34" s="38"/>
      <c r="F34" s="38"/>
      <c r="G34" s="38"/>
      <c r="H34" s="38"/>
      <c r="I34" s="38"/>
      <c r="J34" s="38"/>
      <c r="K34" s="163">
        <f>ROUND(K124, 0)</f>
        <v>0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160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4" t="s">
        <v>42</v>
      </c>
      <c r="G36" s="38"/>
      <c r="H36" s="38"/>
      <c r="I36" s="164" t="s">
        <v>41</v>
      </c>
      <c r="J36" s="38"/>
      <c r="K36" s="164" t="s">
        <v>43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5" t="s">
        <v>44</v>
      </c>
      <c r="E37" s="152" t="s">
        <v>45</v>
      </c>
      <c r="F37" s="161">
        <f>ROUND((SUM(BE124:BE192)),  0)</f>
        <v>0</v>
      </c>
      <c r="G37" s="38"/>
      <c r="H37" s="38"/>
      <c r="I37" s="166">
        <v>0.20999999999999999</v>
      </c>
      <c r="J37" s="38"/>
      <c r="K37" s="161">
        <f>ROUND(((SUM(BE124:BE192))*I37),  0)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2" t="s">
        <v>46</v>
      </c>
      <c r="F38" s="161">
        <f>ROUND((SUM(BF124:BF192)),  0)</f>
        <v>0</v>
      </c>
      <c r="G38" s="38"/>
      <c r="H38" s="38"/>
      <c r="I38" s="166">
        <v>0.14999999999999999</v>
      </c>
      <c r="J38" s="38"/>
      <c r="K38" s="161">
        <f>ROUND(((SUM(BF124:BF192))*I38),  0)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47</v>
      </c>
      <c r="F39" s="161">
        <f>ROUND((SUM(BG124:BG192)),  0)</f>
        <v>0</v>
      </c>
      <c r="G39" s="38"/>
      <c r="H39" s="38"/>
      <c r="I39" s="166">
        <v>0.20999999999999999</v>
      </c>
      <c r="J39" s="38"/>
      <c r="K39" s="16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2" t="s">
        <v>48</v>
      </c>
      <c r="F40" s="161">
        <f>ROUND((SUM(BH124:BH192)),  0)</f>
        <v>0</v>
      </c>
      <c r="G40" s="38"/>
      <c r="H40" s="38"/>
      <c r="I40" s="166">
        <v>0.14999999999999999</v>
      </c>
      <c r="J40" s="38"/>
      <c r="K40" s="161">
        <f>0</f>
        <v>0</v>
      </c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2" t="s">
        <v>49</v>
      </c>
      <c r="F41" s="161">
        <f>ROUND((SUM(BI124:BI192)),  0)</f>
        <v>0</v>
      </c>
      <c r="G41" s="38"/>
      <c r="H41" s="38"/>
      <c r="I41" s="166">
        <v>0</v>
      </c>
      <c r="J41" s="38"/>
      <c r="K41" s="161">
        <f>0</f>
        <v>0</v>
      </c>
      <c r="L41" s="38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7"/>
      <c r="D43" s="168" t="s">
        <v>50</v>
      </c>
      <c r="E43" s="169"/>
      <c r="F43" s="169"/>
      <c r="G43" s="170" t="s">
        <v>51</v>
      </c>
      <c r="H43" s="171" t="s">
        <v>52</v>
      </c>
      <c r="I43" s="169"/>
      <c r="J43" s="169"/>
      <c r="K43" s="172">
        <f>SUM(K34:K41)</f>
        <v>0</v>
      </c>
      <c r="L43" s="173"/>
      <c r="M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74" t="s">
        <v>53</v>
      </c>
      <c r="E50" s="175"/>
      <c r="F50" s="175"/>
      <c r="G50" s="174" t="s">
        <v>54</v>
      </c>
      <c r="H50" s="175"/>
      <c r="I50" s="175"/>
      <c r="J50" s="175"/>
      <c r="K50" s="175"/>
      <c r="L50" s="17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76" t="s">
        <v>55</v>
      </c>
      <c r="E61" s="177"/>
      <c r="F61" s="178" t="s">
        <v>56</v>
      </c>
      <c r="G61" s="176" t="s">
        <v>55</v>
      </c>
      <c r="H61" s="177"/>
      <c r="I61" s="177"/>
      <c r="J61" s="179" t="s">
        <v>56</v>
      </c>
      <c r="K61" s="177"/>
      <c r="L61" s="17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74" t="s">
        <v>57</v>
      </c>
      <c r="E65" s="180"/>
      <c r="F65" s="180"/>
      <c r="G65" s="174" t="s">
        <v>58</v>
      </c>
      <c r="H65" s="180"/>
      <c r="I65" s="180"/>
      <c r="J65" s="180"/>
      <c r="K65" s="180"/>
      <c r="L65" s="18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76" t="s">
        <v>55</v>
      </c>
      <c r="E76" s="177"/>
      <c r="F76" s="178" t="s">
        <v>56</v>
      </c>
      <c r="G76" s="176" t="s">
        <v>55</v>
      </c>
      <c r="H76" s="177"/>
      <c r="I76" s="177"/>
      <c r="J76" s="179" t="s">
        <v>56</v>
      </c>
      <c r="K76" s="177"/>
      <c r="L76" s="17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18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18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5" t="str">
        <f>E7</f>
        <v>Realizace vegetace IP3 v k.ú. Velešovice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105</v>
      </c>
      <c r="D86" s="22"/>
      <c r="E86" s="22"/>
      <c r="F86" s="22"/>
      <c r="G86" s="22"/>
      <c r="H86" s="22"/>
      <c r="I86" s="22"/>
      <c r="J86" s="22"/>
      <c r="K86" s="22"/>
      <c r="L86" s="22"/>
      <c r="M86" s="20"/>
    </row>
    <row r="87" s="2" customFormat="1" ht="16.5" customHeight="1">
      <c r="A87" s="38"/>
      <c r="B87" s="39"/>
      <c r="C87" s="40"/>
      <c r="D87" s="40"/>
      <c r="E87" s="185" t="s">
        <v>106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107</v>
      </c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SO-01.1 - SO-01.1 Založení</v>
      </c>
      <c r="F89" s="40"/>
      <c r="G89" s="40"/>
      <c r="H89" s="40"/>
      <c r="I89" s="40"/>
      <c r="J89" s="40"/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23</v>
      </c>
      <c r="D91" s="40"/>
      <c r="E91" s="40"/>
      <c r="F91" s="27" t="str">
        <f>F14</f>
        <v>Obec Velešovice</v>
      </c>
      <c r="G91" s="40"/>
      <c r="H91" s="40"/>
      <c r="I91" s="32" t="s">
        <v>25</v>
      </c>
      <c r="J91" s="79" t="str">
        <f>IF(J14="","",J14)</f>
        <v>28. 2. 2022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29</v>
      </c>
      <c r="D93" s="40"/>
      <c r="E93" s="40"/>
      <c r="F93" s="27" t="str">
        <f>E17</f>
        <v>SPUCR pobočka Vyškov</v>
      </c>
      <c r="G93" s="40"/>
      <c r="H93" s="40"/>
      <c r="I93" s="32" t="s">
        <v>35</v>
      </c>
      <c r="J93" s="36" t="str">
        <f>E23</f>
        <v xml:space="preserve"> </v>
      </c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33</v>
      </c>
      <c r="D94" s="40"/>
      <c r="E94" s="40"/>
      <c r="F94" s="27" t="str">
        <f>IF(E20="","",E20)</f>
        <v>Vyplň údaj</v>
      </c>
      <c r="G94" s="40"/>
      <c r="H94" s="40"/>
      <c r="I94" s="32" t="s">
        <v>37</v>
      </c>
      <c r="J94" s="36" t="str">
        <f>E26</f>
        <v>Ing. Michal Kovář, Ph.D.</v>
      </c>
      <c r="K94" s="40"/>
      <c r="L94" s="40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6" t="s">
        <v>112</v>
      </c>
      <c r="D96" s="187"/>
      <c r="E96" s="187"/>
      <c r="F96" s="187"/>
      <c r="G96" s="187"/>
      <c r="H96" s="187"/>
      <c r="I96" s="188" t="s">
        <v>113</v>
      </c>
      <c r="J96" s="188" t="s">
        <v>114</v>
      </c>
      <c r="K96" s="188" t="s">
        <v>115</v>
      </c>
      <c r="L96" s="187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9" t="s">
        <v>116</v>
      </c>
      <c r="D98" s="40"/>
      <c r="E98" s="40"/>
      <c r="F98" s="40"/>
      <c r="G98" s="40"/>
      <c r="H98" s="40"/>
      <c r="I98" s="110">
        <f>Q124</f>
        <v>0</v>
      </c>
      <c r="J98" s="110">
        <f>R124</f>
        <v>0</v>
      </c>
      <c r="K98" s="110">
        <f>K124</f>
        <v>0</v>
      </c>
      <c r="L98" s="40"/>
      <c r="M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117</v>
      </c>
    </row>
    <row r="99" s="9" customFormat="1" ht="24.96" customHeight="1">
      <c r="A99" s="9"/>
      <c r="B99" s="190"/>
      <c r="C99" s="191"/>
      <c r="D99" s="192" t="s">
        <v>118</v>
      </c>
      <c r="E99" s="193"/>
      <c r="F99" s="193"/>
      <c r="G99" s="193"/>
      <c r="H99" s="193"/>
      <c r="I99" s="194">
        <f>Q125</f>
        <v>0</v>
      </c>
      <c r="J99" s="194">
        <f>R125</f>
        <v>0</v>
      </c>
      <c r="K99" s="194">
        <f>K125</f>
        <v>0</v>
      </c>
      <c r="L99" s="191"/>
      <c r="M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5"/>
      <c r="D100" s="197" t="s">
        <v>119</v>
      </c>
      <c r="E100" s="198"/>
      <c r="F100" s="198"/>
      <c r="G100" s="198"/>
      <c r="H100" s="198"/>
      <c r="I100" s="199">
        <f>Q126</f>
        <v>0</v>
      </c>
      <c r="J100" s="199">
        <f>R126</f>
        <v>0</v>
      </c>
      <c r="K100" s="199">
        <f>K126</f>
        <v>0</v>
      </c>
      <c r="L100" s="135"/>
      <c r="M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5"/>
      <c r="D101" s="197" t="s">
        <v>120</v>
      </c>
      <c r="E101" s="198"/>
      <c r="F101" s="198"/>
      <c r="G101" s="198"/>
      <c r="H101" s="198"/>
      <c r="I101" s="199">
        <f>Q129</f>
        <v>0</v>
      </c>
      <c r="J101" s="199">
        <f>R129</f>
        <v>0</v>
      </c>
      <c r="K101" s="199">
        <f>K129</f>
        <v>0</v>
      </c>
      <c r="L101" s="135"/>
      <c r="M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0"/>
      <c r="C102" s="191"/>
      <c r="D102" s="192" t="s">
        <v>121</v>
      </c>
      <c r="E102" s="193"/>
      <c r="F102" s="193"/>
      <c r="G102" s="193"/>
      <c r="H102" s="193"/>
      <c r="I102" s="194">
        <f>Q170</f>
        <v>0</v>
      </c>
      <c r="J102" s="194">
        <f>R170</f>
        <v>0</v>
      </c>
      <c r="K102" s="194">
        <f>K170</f>
        <v>0</v>
      </c>
      <c r="L102" s="191"/>
      <c r="M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122</v>
      </c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17</v>
      </c>
      <c r="D111" s="40"/>
      <c r="E111" s="40"/>
      <c r="F111" s="40"/>
      <c r="G111" s="40"/>
      <c r="H111" s="40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5" t="str">
        <f>E7</f>
        <v>Realizace vegetace IP3 v k.ú. Velešovice</v>
      </c>
      <c r="F112" s="32"/>
      <c r="G112" s="32"/>
      <c r="H112" s="32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105</v>
      </c>
      <c r="D113" s="22"/>
      <c r="E113" s="22"/>
      <c r="F113" s="22"/>
      <c r="G113" s="22"/>
      <c r="H113" s="22"/>
      <c r="I113" s="22"/>
      <c r="J113" s="22"/>
      <c r="K113" s="22"/>
      <c r="L113" s="22"/>
      <c r="M113" s="20"/>
    </row>
    <row r="114" s="2" customFormat="1" ht="16.5" customHeight="1">
      <c r="A114" s="38"/>
      <c r="B114" s="39"/>
      <c r="C114" s="40"/>
      <c r="D114" s="40"/>
      <c r="E114" s="185" t="s">
        <v>106</v>
      </c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107</v>
      </c>
      <c r="D115" s="40"/>
      <c r="E115" s="40"/>
      <c r="F115" s="40"/>
      <c r="G115" s="40"/>
      <c r="H115" s="40"/>
      <c r="I115" s="40"/>
      <c r="J115" s="40"/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SO-01.1 - SO-01.1 Založení</v>
      </c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23</v>
      </c>
      <c r="D118" s="40"/>
      <c r="E118" s="40"/>
      <c r="F118" s="27" t="str">
        <f>F14</f>
        <v>Obec Velešovice</v>
      </c>
      <c r="G118" s="40"/>
      <c r="H118" s="40"/>
      <c r="I118" s="32" t="s">
        <v>25</v>
      </c>
      <c r="J118" s="79" t="str">
        <f>IF(J14="","",J14)</f>
        <v>28. 2. 2022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E17</f>
        <v>SPUCR pobočka Vyškov</v>
      </c>
      <c r="G120" s="40"/>
      <c r="H120" s="40"/>
      <c r="I120" s="32" t="s">
        <v>35</v>
      </c>
      <c r="J120" s="36" t="str">
        <f>E23</f>
        <v xml:space="preserve"> </v>
      </c>
      <c r="K120" s="40"/>
      <c r="L120" s="40"/>
      <c r="M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33</v>
      </c>
      <c r="D121" s="40"/>
      <c r="E121" s="40"/>
      <c r="F121" s="27" t="str">
        <f>IF(E20="","",E20)</f>
        <v>Vyplň údaj</v>
      </c>
      <c r="G121" s="40"/>
      <c r="H121" s="40"/>
      <c r="I121" s="32" t="s">
        <v>37</v>
      </c>
      <c r="J121" s="36" t="str">
        <f>E26</f>
        <v>Ing. Michal Kovář, Ph.D.</v>
      </c>
      <c r="K121" s="40"/>
      <c r="L121" s="40"/>
      <c r="M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1"/>
      <c r="B123" s="202"/>
      <c r="C123" s="203" t="s">
        <v>123</v>
      </c>
      <c r="D123" s="204" t="s">
        <v>65</v>
      </c>
      <c r="E123" s="204" t="s">
        <v>61</v>
      </c>
      <c r="F123" s="204" t="s">
        <v>62</v>
      </c>
      <c r="G123" s="204" t="s">
        <v>124</v>
      </c>
      <c r="H123" s="204" t="s">
        <v>125</v>
      </c>
      <c r="I123" s="204" t="s">
        <v>126</v>
      </c>
      <c r="J123" s="204" t="s">
        <v>127</v>
      </c>
      <c r="K123" s="205" t="s">
        <v>115</v>
      </c>
      <c r="L123" s="206" t="s">
        <v>128</v>
      </c>
      <c r="M123" s="207"/>
      <c r="N123" s="100" t="s">
        <v>1</v>
      </c>
      <c r="O123" s="101" t="s">
        <v>44</v>
      </c>
      <c r="P123" s="101" t="s">
        <v>129</v>
      </c>
      <c r="Q123" s="101" t="s">
        <v>130</v>
      </c>
      <c r="R123" s="101" t="s">
        <v>131</v>
      </c>
      <c r="S123" s="101" t="s">
        <v>132</v>
      </c>
      <c r="T123" s="101" t="s">
        <v>133</v>
      </c>
      <c r="U123" s="101" t="s">
        <v>134</v>
      </c>
      <c r="V123" s="101" t="s">
        <v>135</v>
      </c>
      <c r="W123" s="101" t="s">
        <v>136</v>
      </c>
      <c r="X123" s="102" t="s">
        <v>137</v>
      </c>
      <c r="Y123" s="201"/>
      <c r="Z123" s="201"/>
      <c r="AA123" s="201"/>
      <c r="AB123" s="201"/>
      <c r="AC123" s="201"/>
      <c r="AD123" s="201"/>
      <c r="AE123" s="201"/>
    </row>
    <row r="124" s="2" customFormat="1" ht="22.8" customHeight="1">
      <c r="A124" s="38"/>
      <c r="B124" s="39"/>
      <c r="C124" s="107" t="s">
        <v>138</v>
      </c>
      <c r="D124" s="40"/>
      <c r="E124" s="40"/>
      <c r="F124" s="40"/>
      <c r="G124" s="40"/>
      <c r="H124" s="40"/>
      <c r="I124" s="40"/>
      <c r="J124" s="40"/>
      <c r="K124" s="208">
        <f>BK124</f>
        <v>0</v>
      </c>
      <c r="L124" s="40"/>
      <c r="M124" s="44"/>
      <c r="N124" s="103"/>
      <c r="O124" s="209"/>
      <c r="P124" s="104"/>
      <c r="Q124" s="210">
        <f>Q125+Q170</f>
        <v>0</v>
      </c>
      <c r="R124" s="210">
        <f>R125+R170</f>
        <v>0</v>
      </c>
      <c r="S124" s="104"/>
      <c r="T124" s="211">
        <f>T125+T170</f>
        <v>0</v>
      </c>
      <c r="U124" s="104"/>
      <c r="V124" s="211">
        <f>V125+V170</f>
        <v>0.093640000000000001</v>
      </c>
      <c r="W124" s="104"/>
      <c r="X124" s="212">
        <f>X125+X170</f>
        <v>0</v>
      </c>
      <c r="Y124" s="38"/>
      <c r="Z124" s="38"/>
      <c r="AA124" s="38"/>
      <c r="AB124" s="38"/>
      <c r="AC124" s="38"/>
      <c r="AD124" s="38"/>
      <c r="AE124" s="38"/>
      <c r="AT124" s="17" t="s">
        <v>81</v>
      </c>
      <c r="AU124" s="17" t="s">
        <v>117</v>
      </c>
      <c r="BK124" s="213">
        <f>BK125+BK170</f>
        <v>0</v>
      </c>
    </row>
    <row r="125" s="12" customFormat="1" ht="25.92" customHeight="1">
      <c r="A125" s="12"/>
      <c r="B125" s="214"/>
      <c r="C125" s="215"/>
      <c r="D125" s="216" t="s">
        <v>81</v>
      </c>
      <c r="E125" s="217" t="s">
        <v>139</v>
      </c>
      <c r="F125" s="217" t="s">
        <v>139</v>
      </c>
      <c r="G125" s="215"/>
      <c r="H125" s="215"/>
      <c r="I125" s="218"/>
      <c r="J125" s="218"/>
      <c r="K125" s="219">
        <f>BK125</f>
        <v>0</v>
      </c>
      <c r="L125" s="215"/>
      <c r="M125" s="220"/>
      <c r="N125" s="221"/>
      <c r="O125" s="222"/>
      <c r="P125" s="222"/>
      <c r="Q125" s="223">
        <f>Q126+Q129</f>
        <v>0</v>
      </c>
      <c r="R125" s="223">
        <f>R126+R129</f>
        <v>0</v>
      </c>
      <c r="S125" s="222"/>
      <c r="T125" s="224">
        <f>T126+T129</f>
        <v>0</v>
      </c>
      <c r="U125" s="222"/>
      <c r="V125" s="224">
        <f>V126+V129</f>
        <v>0.046820000000000001</v>
      </c>
      <c r="W125" s="222"/>
      <c r="X125" s="225">
        <f>X126+X129</f>
        <v>0</v>
      </c>
      <c r="Y125" s="12"/>
      <c r="Z125" s="12"/>
      <c r="AA125" s="12"/>
      <c r="AB125" s="12"/>
      <c r="AC125" s="12"/>
      <c r="AD125" s="12"/>
      <c r="AE125" s="12"/>
      <c r="AR125" s="226" t="s">
        <v>22</v>
      </c>
      <c r="AT125" s="227" t="s">
        <v>81</v>
      </c>
      <c r="AU125" s="227" t="s">
        <v>82</v>
      </c>
      <c r="AY125" s="226" t="s">
        <v>140</v>
      </c>
      <c r="BK125" s="228">
        <f>BK126+BK129</f>
        <v>0</v>
      </c>
    </row>
    <row r="126" s="12" customFormat="1" ht="22.8" customHeight="1">
      <c r="A126" s="12"/>
      <c r="B126" s="214"/>
      <c r="C126" s="215"/>
      <c r="D126" s="216" t="s">
        <v>81</v>
      </c>
      <c r="E126" s="229" t="s">
        <v>22</v>
      </c>
      <c r="F126" s="229" t="s">
        <v>141</v>
      </c>
      <c r="G126" s="215"/>
      <c r="H126" s="215"/>
      <c r="I126" s="218"/>
      <c r="J126" s="218"/>
      <c r="K126" s="230">
        <f>BK126</f>
        <v>0</v>
      </c>
      <c r="L126" s="215"/>
      <c r="M126" s="220"/>
      <c r="N126" s="221"/>
      <c r="O126" s="222"/>
      <c r="P126" s="222"/>
      <c r="Q126" s="223">
        <f>SUM(Q127:Q128)</f>
        <v>0</v>
      </c>
      <c r="R126" s="223">
        <f>SUM(R127:R128)</f>
        <v>0</v>
      </c>
      <c r="S126" s="222"/>
      <c r="T126" s="224">
        <f>SUM(T127:T128)</f>
        <v>0</v>
      </c>
      <c r="U126" s="222"/>
      <c r="V126" s="224">
        <f>SUM(V127:V128)</f>
        <v>0</v>
      </c>
      <c r="W126" s="222"/>
      <c r="X126" s="225">
        <f>SUM(X127:X128)</f>
        <v>0</v>
      </c>
      <c r="Y126" s="12"/>
      <c r="Z126" s="12"/>
      <c r="AA126" s="12"/>
      <c r="AB126" s="12"/>
      <c r="AC126" s="12"/>
      <c r="AD126" s="12"/>
      <c r="AE126" s="12"/>
      <c r="AR126" s="226" t="s">
        <v>22</v>
      </c>
      <c r="AT126" s="227" t="s">
        <v>81</v>
      </c>
      <c r="AU126" s="227" t="s">
        <v>22</v>
      </c>
      <c r="AY126" s="226" t="s">
        <v>140</v>
      </c>
      <c r="BK126" s="228">
        <f>SUM(BK127:BK128)</f>
        <v>0</v>
      </c>
    </row>
    <row r="127" s="2" customFormat="1" ht="33" customHeight="1">
      <c r="A127" s="38"/>
      <c r="B127" s="39"/>
      <c r="C127" s="231" t="s">
        <v>22</v>
      </c>
      <c r="D127" s="231" t="s">
        <v>142</v>
      </c>
      <c r="E127" s="232" t="s">
        <v>143</v>
      </c>
      <c r="F127" s="233" t="s">
        <v>144</v>
      </c>
      <c r="G127" s="234" t="s">
        <v>145</v>
      </c>
      <c r="H127" s="235">
        <v>82</v>
      </c>
      <c r="I127" s="236"/>
      <c r="J127" s="236"/>
      <c r="K127" s="237">
        <f>ROUND(P127*H127,2)</f>
        <v>0</v>
      </c>
      <c r="L127" s="238"/>
      <c r="M127" s="44"/>
      <c r="N127" s="239" t="s">
        <v>1</v>
      </c>
      <c r="O127" s="240" t="s">
        <v>45</v>
      </c>
      <c r="P127" s="241">
        <f>I127+J127</f>
        <v>0</v>
      </c>
      <c r="Q127" s="241">
        <f>ROUND(I127*H127,2)</f>
        <v>0</v>
      </c>
      <c r="R127" s="241">
        <f>ROUND(J127*H127,2)</f>
        <v>0</v>
      </c>
      <c r="S127" s="91"/>
      <c r="T127" s="242">
        <f>S127*H127</f>
        <v>0</v>
      </c>
      <c r="U127" s="242">
        <v>0</v>
      </c>
      <c r="V127" s="242">
        <f>U127*H127</f>
        <v>0</v>
      </c>
      <c r="W127" s="242">
        <v>0</v>
      </c>
      <c r="X127" s="243">
        <f>W127*H127</f>
        <v>0</v>
      </c>
      <c r="Y127" s="38"/>
      <c r="Z127" s="38"/>
      <c r="AA127" s="38"/>
      <c r="AB127" s="38"/>
      <c r="AC127" s="38"/>
      <c r="AD127" s="38"/>
      <c r="AE127" s="38"/>
      <c r="AR127" s="244" t="s">
        <v>146</v>
      </c>
      <c r="AT127" s="244" t="s">
        <v>142</v>
      </c>
      <c r="AU127" s="244" t="s">
        <v>89</v>
      </c>
      <c r="AY127" s="17" t="s">
        <v>140</v>
      </c>
      <c r="BE127" s="245">
        <f>IF(O127="základní",K127,0)</f>
        <v>0</v>
      </c>
      <c r="BF127" s="245">
        <f>IF(O127="snížená",K127,0)</f>
        <v>0</v>
      </c>
      <c r="BG127" s="245">
        <f>IF(O127="zákl. přenesená",K127,0)</f>
        <v>0</v>
      </c>
      <c r="BH127" s="245">
        <f>IF(O127="sníž. přenesená",K127,0)</f>
        <v>0</v>
      </c>
      <c r="BI127" s="245">
        <f>IF(O127="nulová",K127,0)</f>
        <v>0</v>
      </c>
      <c r="BJ127" s="17" t="s">
        <v>22</v>
      </c>
      <c r="BK127" s="245">
        <f>ROUND(P127*H127,2)</f>
        <v>0</v>
      </c>
      <c r="BL127" s="17" t="s">
        <v>146</v>
      </c>
      <c r="BM127" s="244" t="s">
        <v>147</v>
      </c>
    </row>
    <row r="128" s="2" customFormat="1">
      <c r="A128" s="38"/>
      <c r="B128" s="39"/>
      <c r="C128" s="40"/>
      <c r="D128" s="246" t="s">
        <v>148</v>
      </c>
      <c r="E128" s="40"/>
      <c r="F128" s="247" t="s">
        <v>149</v>
      </c>
      <c r="G128" s="40"/>
      <c r="H128" s="40"/>
      <c r="I128" s="248"/>
      <c r="J128" s="248"/>
      <c r="K128" s="40"/>
      <c r="L128" s="40"/>
      <c r="M128" s="44"/>
      <c r="N128" s="249"/>
      <c r="O128" s="250"/>
      <c r="P128" s="91"/>
      <c r="Q128" s="91"/>
      <c r="R128" s="91"/>
      <c r="S128" s="91"/>
      <c r="T128" s="91"/>
      <c r="U128" s="91"/>
      <c r="V128" s="91"/>
      <c r="W128" s="91"/>
      <c r="X128" s="92"/>
      <c r="Y128" s="38"/>
      <c r="Z128" s="38"/>
      <c r="AA128" s="38"/>
      <c r="AB128" s="38"/>
      <c r="AC128" s="38"/>
      <c r="AD128" s="38"/>
      <c r="AE128" s="38"/>
      <c r="AT128" s="17" t="s">
        <v>148</v>
      </c>
      <c r="AU128" s="17" t="s">
        <v>89</v>
      </c>
    </row>
    <row r="129" s="12" customFormat="1" ht="22.8" customHeight="1">
      <c r="A129" s="12"/>
      <c r="B129" s="214"/>
      <c r="C129" s="215"/>
      <c r="D129" s="216" t="s">
        <v>81</v>
      </c>
      <c r="E129" s="229" t="s">
        <v>150</v>
      </c>
      <c r="F129" s="229" t="s">
        <v>141</v>
      </c>
      <c r="G129" s="215"/>
      <c r="H129" s="215"/>
      <c r="I129" s="218"/>
      <c r="J129" s="218"/>
      <c r="K129" s="230">
        <f>BK129</f>
        <v>0</v>
      </c>
      <c r="L129" s="215"/>
      <c r="M129" s="220"/>
      <c r="N129" s="221"/>
      <c r="O129" s="222"/>
      <c r="P129" s="222"/>
      <c r="Q129" s="223">
        <f>SUM(Q130:Q169)</f>
        <v>0</v>
      </c>
      <c r="R129" s="223">
        <f>SUM(R130:R169)</f>
        <v>0</v>
      </c>
      <c r="S129" s="222"/>
      <c r="T129" s="224">
        <f>SUM(T130:T169)</f>
        <v>0</v>
      </c>
      <c r="U129" s="222"/>
      <c r="V129" s="224">
        <f>SUM(V130:V169)</f>
        <v>0.046820000000000001</v>
      </c>
      <c r="W129" s="222"/>
      <c r="X129" s="225">
        <f>SUM(X130:X169)</f>
        <v>0</v>
      </c>
      <c r="Y129" s="12"/>
      <c r="Z129" s="12"/>
      <c r="AA129" s="12"/>
      <c r="AB129" s="12"/>
      <c r="AC129" s="12"/>
      <c r="AD129" s="12"/>
      <c r="AE129" s="12"/>
      <c r="AR129" s="226" t="s">
        <v>22</v>
      </c>
      <c r="AT129" s="227" t="s">
        <v>81</v>
      </c>
      <c r="AU129" s="227" t="s">
        <v>22</v>
      </c>
      <c r="AY129" s="226" t="s">
        <v>140</v>
      </c>
      <c r="BK129" s="228">
        <f>SUM(BK130:BK169)</f>
        <v>0</v>
      </c>
    </row>
    <row r="130" s="2" customFormat="1" ht="24.15" customHeight="1">
      <c r="A130" s="38"/>
      <c r="B130" s="39"/>
      <c r="C130" s="231" t="s">
        <v>151</v>
      </c>
      <c r="D130" s="231" t="s">
        <v>142</v>
      </c>
      <c r="E130" s="232" t="s">
        <v>152</v>
      </c>
      <c r="F130" s="233" t="s">
        <v>153</v>
      </c>
      <c r="G130" s="234" t="s">
        <v>154</v>
      </c>
      <c r="H130" s="235">
        <v>246</v>
      </c>
      <c r="I130" s="236"/>
      <c r="J130" s="236"/>
      <c r="K130" s="237">
        <f>ROUND(P130*H130,2)</f>
        <v>0</v>
      </c>
      <c r="L130" s="238"/>
      <c r="M130" s="44"/>
      <c r="N130" s="239" t="s">
        <v>1</v>
      </c>
      <c r="O130" s="240" t="s">
        <v>45</v>
      </c>
      <c r="P130" s="241">
        <f>I130+J130</f>
        <v>0</v>
      </c>
      <c r="Q130" s="241">
        <f>ROUND(I130*H130,2)</f>
        <v>0</v>
      </c>
      <c r="R130" s="241">
        <f>ROUND(J130*H130,2)</f>
        <v>0</v>
      </c>
      <c r="S130" s="91"/>
      <c r="T130" s="242">
        <f>S130*H130</f>
        <v>0</v>
      </c>
      <c r="U130" s="242">
        <v>0</v>
      </c>
      <c r="V130" s="242">
        <f>U130*H130</f>
        <v>0</v>
      </c>
      <c r="W130" s="242">
        <v>0</v>
      </c>
      <c r="X130" s="243">
        <f>W130*H130</f>
        <v>0</v>
      </c>
      <c r="Y130" s="38"/>
      <c r="Z130" s="38"/>
      <c r="AA130" s="38"/>
      <c r="AB130" s="38"/>
      <c r="AC130" s="38"/>
      <c r="AD130" s="38"/>
      <c r="AE130" s="38"/>
      <c r="AR130" s="244" t="s">
        <v>146</v>
      </c>
      <c r="AT130" s="244" t="s">
        <v>142</v>
      </c>
      <c r="AU130" s="244" t="s">
        <v>89</v>
      </c>
      <c r="AY130" s="17" t="s">
        <v>140</v>
      </c>
      <c r="BE130" s="245">
        <f>IF(O130="základní",K130,0)</f>
        <v>0</v>
      </c>
      <c r="BF130" s="245">
        <f>IF(O130="snížená",K130,0)</f>
        <v>0</v>
      </c>
      <c r="BG130" s="245">
        <f>IF(O130="zákl. přenesená",K130,0)</f>
        <v>0</v>
      </c>
      <c r="BH130" s="245">
        <f>IF(O130="sníž. přenesená",K130,0)</f>
        <v>0</v>
      </c>
      <c r="BI130" s="245">
        <f>IF(O130="nulová",K130,0)</f>
        <v>0</v>
      </c>
      <c r="BJ130" s="17" t="s">
        <v>22</v>
      </c>
      <c r="BK130" s="245">
        <f>ROUND(P130*H130,2)</f>
        <v>0</v>
      </c>
      <c r="BL130" s="17" t="s">
        <v>146</v>
      </c>
      <c r="BM130" s="244" t="s">
        <v>155</v>
      </c>
    </row>
    <row r="131" s="13" customFormat="1">
      <c r="A131" s="13"/>
      <c r="B131" s="251"/>
      <c r="C131" s="252"/>
      <c r="D131" s="246" t="s">
        <v>156</v>
      </c>
      <c r="E131" s="253" t="s">
        <v>1</v>
      </c>
      <c r="F131" s="254" t="s">
        <v>157</v>
      </c>
      <c r="G131" s="252"/>
      <c r="H131" s="255">
        <v>246</v>
      </c>
      <c r="I131" s="256"/>
      <c r="J131" s="256"/>
      <c r="K131" s="252"/>
      <c r="L131" s="252"/>
      <c r="M131" s="257"/>
      <c r="N131" s="258"/>
      <c r="O131" s="259"/>
      <c r="P131" s="259"/>
      <c r="Q131" s="259"/>
      <c r="R131" s="259"/>
      <c r="S131" s="259"/>
      <c r="T131" s="259"/>
      <c r="U131" s="259"/>
      <c r="V131" s="259"/>
      <c r="W131" s="259"/>
      <c r="X131" s="260"/>
      <c r="Y131" s="13"/>
      <c r="Z131" s="13"/>
      <c r="AA131" s="13"/>
      <c r="AB131" s="13"/>
      <c r="AC131" s="13"/>
      <c r="AD131" s="13"/>
      <c r="AE131" s="13"/>
      <c r="AT131" s="261" t="s">
        <v>156</v>
      </c>
      <c r="AU131" s="261" t="s">
        <v>89</v>
      </c>
      <c r="AV131" s="13" t="s">
        <v>89</v>
      </c>
      <c r="AW131" s="13" t="s">
        <v>5</v>
      </c>
      <c r="AX131" s="13" t="s">
        <v>22</v>
      </c>
      <c r="AY131" s="261" t="s">
        <v>140</v>
      </c>
    </row>
    <row r="132" s="2" customFormat="1" ht="16.5" customHeight="1">
      <c r="A132" s="38"/>
      <c r="B132" s="39"/>
      <c r="C132" s="231" t="s">
        <v>158</v>
      </c>
      <c r="D132" s="231" t="s">
        <v>142</v>
      </c>
      <c r="E132" s="232" t="s">
        <v>159</v>
      </c>
      <c r="F132" s="233" t="s">
        <v>160</v>
      </c>
      <c r="G132" s="234" t="s">
        <v>154</v>
      </c>
      <c r="H132" s="235">
        <v>82</v>
      </c>
      <c r="I132" s="236"/>
      <c r="J132" s="236"/>
      <c r="K132" s="237">
        <f>ROUND(P132*H132,2)</f>
        <v>0</v>
      </c>
      <c r="L132" s="238"/>
      <c r="M132" s="44"/>
      <c r="N132" s="239" t="s">
        <v>1</v>
      </c>
      <c r="O132" s="240" t="s">
        <v>45</v>
      </c>
      <c r="P132" s="241">
        <f>I132+J132</f>
        <v>0</v>
      </c>
      <c r="Q132" s="241">
        <f>ROUND(I132*H132,2)</f>
        <v>0</v>
      </c>
      <c r="R132" s="241">
        <f>ROUND(J132*H132,2)</f>
        <v>0</v>
      </c>
      <c r="S132" s="91"/>
      <c r="T132" s="242">
        <f>S132*H132</f>
        <v>0</v>
      </c>
      <c r="U132" s="242">
        <v>0</v>
      </c>
      <c r="V132" s="242">
        <f>U132*H132</f>
        <v>0</v>
      </c>
      <c r="W132" s="242">
        <v>0</v>
      </c>
      <c r="X132" s="243">
        <f>W132*H132</f>
        <v>0</v>
      </c>
      <c r="Y132" s="38"/>
      <c r="Z132" s="38"/>
      <c r="AA132" s="38"/>
      <c r="AB132" s="38"/>
      <c r="AC132" s="38"/>
      <c r="AD132" s="38"/>
      <c r="AE132" s="38"/>
      <c r="AR132" s="244" t="s">
        <v>146</v>
      </c>
      <c r="AT132" s="244" t="s">
        <v>142</v>
      </c>
      <c r="AU132" s="244" t="s">
        <v>89</v>
      </c>
      <c r="AY132" s="17" t="s">
        <v>140</v>
      </c>
      <c r="BE132" s="245">
        <f>IF(O132="základní",K132,0)</f>
        <v>0</v>
      </c>
      <c r="BF132" s="245">
        <f>IF(O132="snížená",K132,0)</f>
        <v>0</v>
      </c>
      <c r="BG132" s="245">
        <f>IF(O132="zákl. přenesená",K132,0)</f>
        <v>0</v>
      </c>
      <c r="BH132" s="245">
        <f>IF(O132="sníž. přenesená",K132,0)</f>
        <v>0</v>
      </c>
      <c r="BI132" s="245">
        <f>IF(O132="nulová",K132,0)</f>
        <v>0</v>
      </c>
      <c r="BJ132" s="17" t="s">
        <v>22</v>
      </c>
      <c r="BK132" s="245">
        <f>ROUND(P132*H132,2)</f>
        <v>0</v>
      </c>
      <c r="BL132" s="17" t="s">
        <v>146</v>
      </c>
      <c r="BM132" s="244" t="s">
        <v>161</v>
      </c>
    </row>
    <row r="133" s="13" customFormat="1">
      <c r="A133" s="13"/>
      <c r="B133" s="251"/>
      <c r="C133" s="252"/>
      <c r="D133" s="246" t="s">
        <v>156</v>
      </c>
      <c r="E133" s="253" t="s">
        <v>1</v>
      </c>
      <c r="F133" s="254" t="s">
        <v>162</v>
      </c>
      <c r="G133" s="252"/>
      <c r="H133" s="255">
        <v>82</v>
      </c>
      <c r="I133" s="256"/>
      <c r="J133" s="256"/>
      <c r="K133" s="252"/>
      <c r="L133" s="252"/>
      <c r="M133" s="257"/>
      <c r="N133" s="258"/>
      <c r="O133" s="259"/>
      <c r="P133" s="259"/>
      <c r="Q133" s="259"/>
      <c r="R133" s="259"/>
      <c r="S133" s="259"/>
      <c r="T133" s="259"/>
      <c r="U133" s="259"/>
      <c r="V133" s="259"/>
      <c r="W133" s="259"/>
      <c r="X133" s="260"/>
      <c r="Y133" s="13"/>
      <c r="Z133" s="13"/>
      <c r="AA133" s="13"/>
      <c r="AB133" s="13"/>
      <c r="AC133" s="13"/>
      <c r="AD133" s="13"/>
      <c r="AE133" s="13"/>
      <c r="AT133" s="261" t="s">
        <v>156</v>
      </c>
      <c r="AU133" s="261" t="s">
        <v>89</v>
      </c>
      <c r="AV133" s="13" t="s">
        <v>89</v>
      </c>
      <c r="AW133" s="13" t="s">
        <v>5</v>
      </c>
      <c r="AX133" s="13" t="s">
        <v>82</v>
      </c>
      <c r="AY133" s="261" t="s">
        <v>140</v>
      </c>
    </row>
    <row r="134" s="14" customFormat="1">
      <c r="A134" s="14"/>
      <c r="B134" s="262"/>
      <c r="C134" s="263"/>
      <c r="D134" s="246" t="s">
        <v>156</v>
      </c>
      <c r="E134" s="264" t="s">
        <v>1</v>
      </c>
      <c r="F134" s="265" t="s">
        <v>163</v>
      </c>
      <c r="G134" s="263"/>
      <c r="H134" s="266">
        <v>82</v>
      </c>
      <c r="I134" s="267"/>
      <c r="J134" s="267"/>
      <c r="K134" s="263"/>
      <c r="L134" s="263"/>
      <c r="M134" s="268"/>
      <c r="N134" s="269"/>
      <c r="O134" s="270"/>
      <c r="P134" s="270"/>
      <c r="Q134" s="270"/>
      <c r="R134" s="270"/>
      <c r="S134" s="270"/>
      <c r="T134" s="270"/>
      <c r="U134" s="270"/>
      <c r="V134" s="270"/>
      <c r="W134" s="270"/>
      <c r="X134" s="271"/>
      <c r="Y134" s="14"/>
      <c r="Z134" s="14"/>
      <c r="AA134" s="14"/>
      <c r="AB134" s="14"/>
      <c r="AC134" s="14"/>
      <c r="AD134" s="14"/>
      <c r="AE134" s="14"/>
      <c r="AT134" s="272" t="s">
        <v>156</v>
      </c>
      <c r="AU134" s="272" t="s">
        <v>89</v>
      </c>
      <c r="AV134" s="14" t="s">
        <v>146</v>
      </c>
      <c r="AW134" s="14" t="s">
        <v>5</v>
      </c>
      <c r="AX134" s="14" t="s">
        <v>22</v>
      </c>
      <c r="AY134" s="272" t="s">
        <v>140</v>
      </c>
    </row>
    <row r="135" s="2" customFormat="1" ht="16.5" customHeight="1">
      <c r="A135" s="38"/>
      <c r="B135" s="39"/>
      <c r="C135" s="231" t="s">
        <v>164</v>
      </c>
      <c r="D135" s="231" t="s">
        <v>142</v>
      </c>
      <c r="E135" s="232" t="s">
        <v>165</v>
      </c>
      <c r="F135" s="233" t="s">
        <v>166</v>
      </c>
      <c r="G135" s="234" t="s">
        <v>167</v>
      </c>
      <c r="H135" s="235">
        <v>4.9199999999999999</v>
      </c>
      <c r="I135" s="236"/>
      <c r="J135" s="236"/>
      <c r="K135" s="237">
        <f>ROUND(P135*H135,2)</f>
        <v>0</v>
      </c>
      <c r="L135" s="238"/>
      <c r="M135" s="44"/>
      <c r="N135" s="239" t="s">
        <v>1</v>
      </c>
      <c r="O135" s="240" t="s">
        <v>45</v>
      </c>
      <c r="P135" s="241">
        <f>I135+J135</f>
        <v>0</v>
      </c>
      <c r="Q135" s="241">
        <f>ROUND(I135*H135,2)</f>
        <v>0</v>
      </c>
      <c r="R135" s="241">
        <f>ROUND(J135*H135,2)</f>
        <v>0</v>
      </c>
      <c r="S135" s="91"/>
      <c r="T135" s="242">
        <f>S135*H135</f>
        <v>0</v>
      </c>
      <c r="U135" s="242">
        <v>0</v>
      </c>
      <c r="V135" s="242">
        <f>U135*H135</f>
        <v>0</v>
      </c>
      <c r="W135" s="242">
        <v>0</v>
      </c>
      <c r="X135" s="243">
        <f>W135*H135</f>
        <v>0</v>
      </c>
      <c r="Y135" s="38"/>
      <c r="Z135" s="38"/>
      <c r="AA135" s="38"/>
      <c r="AB135" s="38"/>
      <c r="AC135" s="38"/>
      <c r="AD135" s="38"/>
      <c r="AE135" s="38"/>
      <c r="AR135" s="244" t="s">
        <v>146</v>
      </c>
      <c r="AT135" s="244" t="s">
        <v>142</v>
      </c>
      <c r="AU135" s="244" t="s">
        <v>89</v>
      </c>
      <c r="AY135" s="17" t="s">
        <v>140</v>
      </c>
      <c r="BE135" s="245">
        <f>IF(O135="základní",K135,0)</f>
        <v>0</v>
      </c>
      <c r="BF135" s="245">
        <f>IF(O135="snížená",K135,0)</f>
        <v>0</v>
      </c>
      <c r="BG135" s="245">
        <f>IF(O135="zákl. přenesená",K135,0)</f>
        <v>0</v>
      </c>
      <c r="BH135" s="245">
        <f>IF(O135="sníž. přenesená",K135,0)</f>
        <v>0</v>
      </c>
      <c r="BI135" s="245">
        <f>IF(O135="nulová",K135,0)</f>
        <v>0</v>
      </c>
      <c r="BJ135" s="17" t="s">
        <v>22</v>
      </c>
      <c r="BK135" s="245">
        <f>ROUND(P135*H135,2)</f>
        <v>0</v>
      </c>
      <c r="BL135" s="17" t="s">
        <v>146</v>
      </c>
      <c r="BM135" s="244" t="s">
        <v>168</v>
      </c>
    </row>
    <row r="136" s="13" customFormat="1">
      <c r="A136" s="13"/>
      <c r="B136" s="251"/>
      <c r="C136" s="252"/>
      <c r="D136" s="246" t="s">
        <v>156</v>
      </c>
      <c r="E136" s="253" t="s">
        <v>1</v>
      </c>
      <c r="F136" s="254" t="s">
        <v>169</v>
      </c>
      <c r="G136" s="252"/>
      <c r="H136" s="255">
        <v>4.9199999999999999</v>
      </c>
      <c r="I136" s="256"/>
      <c r="J136" s="256"/>
      <c r="K136" s="252"/>
      <c r="L136" s="252"/>
      <c r="M136" s="257"/>
      <c r="N136" s="258"/>
      <c r="O136" s="259"/>
      <c r="P136" s="259"/>
      <c r="Q136" s="259"/>
      <c r="R136" s="259"/>
      <c r="S136" s="259"/>
      <c r="T136" s="259"/>
      <c r="U136" s="259"/>
      <c r="V136" s="259"/>
      <c r="W136" s="259"/>
      <c r="X136" s="260"/>
      <c r="Y136" s="13"/>
      <c r="Z136" s="13"/>
      <c r="AA136" s="13"/>
      <c r="AB136" s="13"/>
      <c r="AC136" s="13"/>
      <c r="AD136" s="13"/>
      <c r="AE136" s="13"/>
      <c r="AT136" s="261" t="s">
        <v>156</v>
      </c>
      <c r="AU136" s="261" t="s">
        <v>89</v>
      </c>
      <c r="AV136" s="13" t="s">
        <v>89</v>
      </c>
      <c r="AW136" s="13" t="s">
        <v>5</v>
      </c>
      <c r="AX136" s="13" t="s">
        <v>22</v>
      </c>
      <c r="AY136" s="261" t="s">
        <v>140</v>
      </c>
    </row>
    <row r="137" s="2" customFormat="1" ht="24.15" customHeight="1">
      <c r="A137" s="38"/>
      <c r="B137" s="39"/>
      <c r="C137" s="231" t="s">
        <v>170</v>
      </c>
      <c r="D137" s="231" t="s">
        <v>142</v>
      </c>
      <c r="E137" s="232" t="s">
        <v>146</v>
      </c>
      <c r="F137" s="233" t="s">
        <v>171</v>
      </c>
      <c r="G137" s="234" t="s">
        <v>154</v>
      </c>
      <c r="H137" s="235">
        <v>82</v>
      </c>
      <c r="I137" s="236"/>
      <c r="J137" s="236"/>
      <c r="K137" s="237">
        <f>ROUND(P137*H137,2)</f>
        <v>0</v>
      </c>
      <c r="L137" s="238"/>
      <c r="M137" s="44"/>
      <c r="N137" s="239" t="s">
        <v>1</v>
      </c>
      <c r="O137" s="240" t="s">
        <v>45</v>
      </c>
      <c r="P137" s="241">
        <f>I137+J137</f>
        <v>0</v>
      </c>
      <c r="Q137" s="241">
        <f>ROUND(I137*H137,2)</f>
        <v>0</v>
      </c>
      <c r="R137" s="241">
        <f>ROUND(J137*H137,2)</f>
        <v>0</v>
      </c>
      <c r="S137" s="91"/>
      <c r="T137" s="242">
        <f>S137*H137</f>
        <v>0</v>
      </c>
      <c r="U137" s="242">
        <v>0</v>
      </c>
      <c r="V137" s="242">
        <f>U137*H137</f>
        <v>0</v>
      </c>
      <c r="W137" s="242">
        <v>0</v>
      </c>
      <c r="X137" s="243">
        <f>W137*H137</f>
        <v>0</v>
      </c>
      <c r="Y137" s="38"/>
      <c r="Z137" s="38"/>
      <c r="AA137" s="38"/>
      <c r="AB137" s="38"/>
      <c r="AC137" s="38"/>
      <c r="AD137" s="38"/>
      <c r="AE137" s="38"/>
      <c r="AR137" s="244" t="s">
        <v>146</v>
      </c>
      <c r="AT137" s="244" t="s">
        <v>142</v>
      </c>
      <c r="AU137" s="244" t="s">
        <v>89</v>
      </c>
      <c r="AY137" s="17" t="s">
        <v>140</v>
      </c>
      <c r="BE137" s="245">
        <f>IF(O137="základní",K137,0)</f>
        <v>0</v>
      </c>
      <c r="BF137" s="245">
        <f>IF(O137="snížená",K137,0)</f>
        <v>0</v>
      </c>
      <c r="BG137" s="245">
        <f>IF(O137="zákl. přenesená",K137,0)</f>
        <v>0</v>
      </c>
      <c r="BH137" s="245">
        <f>IF(O137="sníž. přenesená",K137,0)</f>
        <v>0</v>
      </c>
      <c r="BI137" s="245">
        <f>IF(O137="nulová",K137,0)</f>
        <v>0</v>
      </c>
      <c r="BJ137" s="17" t="s">
        <v>22</v>
      </c>
      <c r="BK137" s="245">
        <f>ROUND(P137*H137,2)</f>
        <v>0</v>
      </c>
      <c r="BL137" s="17" t="s">
        <v>146</v>
      </c>
      <c r="BM137" s="244" t="s">
        <v>172</v>
      </c>
    </row>
    <row r="138" s="2" customFormat="1" ht="16.5" customHeight="1">
      <c r="A138" s="38"/>
      <c r="B138" s="39"/>
      <c r="C138" s="231" t="s">
        <v>173</v>
      </c>
      <c r="D138" s="231" t="s">
        <v>142</v>
      </c>
      <c r="E138" s="232" t="s">
        <v>174</v>
      </c>
      <c r="F138" s="233" t="s">
        <v>175</v>
      </c>
      <c r="G138" s="234" t="s">
        <v>176</v>
      </c>
      <c r="H138" s="235">
        <v>23.206</v>
      </c>
      <c r="I138" s="236"/>
      <c r="J138" s="236"/>
      <c r="K138" s="237">
        <f>ROUND(P138*H138,2)</f>
        <v>0</v>
      </c>
      <c r="L138" s="238"/>
      <c r="M138" s="44"/>
      <c r="N138" s="239" t="s">
        <v>1</v>
      </c>
      <c r="O138" s="240" t="s">
        <v>45</v>
      </c>
      <c r="P138" s="241">
        <f>I138+J138</f>
        <v>0</v>
      </c>
      <c r="Q138" s="241">
        <f>ROUND(I138*H138,2)</f>
        <v>0</v>
      </c>
      <c r="R138" s="241">
        <f>ROUND(J138*H138,2)</f>
        <v>0</v>
      </c>
      <c r="S138" s="91"/>
      <c r="T138" s="242">
        <f>S138*H138</f>
        <v>0</v>
      </c>
      <c r="U138" s="242">
        <v>0</v>
      </c>
      <c r="V138" s="242">
        <f>U138*H138</f>
        <v>0</v>
      </c>
      <c r="W138" s="242">
        <v>0</v>
      </c>
      <c r="X138" s="243">
        <f>W138*H138</f>
        <v>0</v>
      </c>
      <c r="Y138" s="38"/>
      <c r="Z138" s="38"/>
      <c r="AA138" s="38"/>
      <c r="AB138" s="38"/>
      <c r="AC138" s="38"/>
      <c r="AD138" s="38"/>
      <c r="AE138" s="38"/>
      <c r="AR138" s="244" t="s">
        <v>146</v>
      </c>
      <c r="AT138" s="244" t="s">
        <v>142</v>
      </c>
      <c r="AU138" s="244" t="s">
        <v>89</v>
      </c>
      <c r="AY138" s="17" t="s">
        <v>140</v>
      </c>
      <c r="BE138" s="245">
        <f>IF(O138="základní",K138,0)</f>
        <v>0</v>
      </c>
      <c r="BF138" s="245">
        <f>IF(O138="snížená",K138,0)</f>
        <v>0</v>
      </c>
      <c r="BG138" s="245">
        <f>IF(O138="zákl. přenesená",K138,0)</f>
        <v>0</v>
      </c>
      <c r="BH138" s="245">
        <f>IF(O138="sníž. přenesená",K138,0)</f>
        <v>0</v>
      </c>
      <c r="BI138" s="245">
        <f>IF(O138="nulová",K138,0)</f>
        <v>0</v>
      </c>
      <c r="BJ138" s="17" t="s">
        <v>22</v>
      </c>
      <c r="BK138" s="245">
        <f>ROUND(P138*H138,2)</f>
        <v>0</v>
      </c>
      <c r="BL138" s="17" t="s">
        <v>146</v>
      </c>
      <c r="BM138" s="244" t="s">
        <v>177</v>
      </c>
    </row>
    <row r="139" s="13" customFormat="1">
      <c r="A139" s="13"/>
      <c r="B139" s="251"/>
      <c r="C139" s="252"/>
      <c r="D139" s="246" t="s">
        <v>156</v>
      </c>
      <c r="E139" s="253" t="s">
        <v>1</v>
      </c>
      <c r="F139" s="254" t="s">
        <v>178</v>
      </c>
      <c r="G139" s="252"/>
      <c r="H139" s="255">
        <v>23.206</v>
      </c>
      <c r="I139" s="256"/>
      <c r="J139" s="256"/>
      <c r="K139" s="252"/>
      <c r="L139" s="252"/>
      <c r="M139" s="257"/>
      <c r="N139" s="258"/>
      <c r="O139" s="259"/>
      <c r="P139" s="259"/>
      <c r="Q139" s="259"/>
      <c r="R139" s="259"/>
      <c r="S139" s="259"/>
      <c r="T139" s="259"/>
      <c r="U139" s="259"/>
      <c r="V139" s="259"/>
      <c r="W139" s="259"/>
      <c r="X139" s="260"/>
      <c r="Y139" s="13"/>
      <c r="Z139" s="13"/>
      <c r="AA139" s="13"/>
      <c r="AB139" s="13"/>
      <c r="AC139" s="13"/>
      <c r="AD139" s="13"/>
      <c r="AE139" s="13"/>
      <c r="AT139" s="261" t="s">
        <v>156</v>
      </c>
      <c r="AU139" s="261" t="s">
        <v>89</v>
      </c>
      <c r="AV139" s="13" t="s">
        <v>89</v>
      </c>
      <c r="AW139" s="13" t="s">
        <v>5</v>
      </c>
      <c r="AX139" s="13" t="s">
        <v>22</v>
      </c>
      <c r="AY139" s="261" t="s">
        <v>140</v>
      </c>
    </row>
    <row r="140" s="2" customFormat="1" ht="16.5" customHeight="1">
      <c r="A140" s="38"/>
      <c r="B140" s="39"/>
      <c r="C140" s="231" t="s">
        <v>179</v>
      </c>
      <c r="D140" s="231" t="s">
        <v>142</v>
      </c>
      <c r="E140" s="232" t="s">
        <v>8</v>
      </c>
      <c r="F140" s="233" t="s">
        <v>180</v>
      </c>
      <c r="G140" s="234" t="s">
        <v>167</v>
      </c>
      <c r="H140" s="235">
        <v>3.444</v>
      </c>
      <c r="I140" s="236"/>
      <c r="J140" s="236"/>
      <c r="K140" s="237">
        <f>ROUND(P140*H140,2)</f>
        <v>0</v>
      </c>
      <c r="L140" s="238"/>
      <c r="M140" s="44"/>
      <c r="N140" s="239" t="s">
        <v>1</v>
      </c>
      <c r="O140" s="240" t="s">
        <v>45</v>
      </c>
      <c r="P140" s="241">
        <f>I140+J140</f>
        <v>0</v>
      </c>
      <c r="Q140" s="241">
        <f>ROUND(I140*H140,2)</f>
        <v>0</v>
      </c>
      <c r="R140" s="241">
        <f>ROUND(J140*H140,2)</f>
        <v>0</v>
      </c>
      <c r="S140" s="91"/>
      <c r="T140" s="242">
        <f>S140*H140</f>
        <v>0</v>
      </c>
      <c r="U140" s="242">
        <v>0</v>
      </c>
      <c r="V140" s="242">
        <f>U140*H140</f>
        <v>0</v>
      </c>
      <c r="W140" s="242">
        <v>0</v>
      </c>
      <c r="X140" s="243">
        <f>W140*H140</f>
        <v>0</v>
      </c>
      <c r="Y140" s="38"/>
      <c r="Z140" s="38"/>
      <c r="AA140" s="38"/>
      <c r="AB140" s="38"/>
      <c r="AC140" s="38"/>
      <c r="AD140" s="38"/>
      <c r="AE140" s="38"/>
      <c r="AR140" s="244" t="s">
        <v>146</v>
      </c>
      <c r="AT140" s="244" t="s">
        <v>142</v>
      </c>
      <c r="AU140" s="244" t="s">
        <v>89</v>
      </c>
      <c r="AY140" s="17" t="s">
        <v>140</v>
      </c>
      <c r="BE140" s="245">
        <f>IF(O140="základní",K140,0)</f>
        <v>0</v>
      </c>
      <c r="BF140" s="245">
        <f>IF(O140="snížená",K140,0)</f>
        <v>0</v>
      </c>
      <c r="BG140" s="245">
        <f>IF(O140="zákl. přenesená",K140,0)</f>
        <v>0</v>
      </c>
      <c r="BH140" s="245">
        <f>IF(O140="sníž. přenesená",K140,0)</f>
        <v>0</v>
      </c>
      <c r="BI140" s="245">
        <f>IF(O140="nulová",K140,0)</f>
        <v>0</v>
      </c>
      <c r="BJ140" s="17" t="s">
        <v>22</v>
      </c>
      <c r="BK140" s="245">
        <f>ROUND(P140*H140,2)</f>
        <v>0</v>
      </c>
      <c r="BL140" s="17" t="s">
        <v>146</v>
      </c>
      <c r="BM140" s="244" t="s">
        <v>181</v>
      </c>
    </row>
    <row r="141" s="13" customFormat="1">
      <c r="A141" s="13"/>
      <c r="B141" s="251"/>
      <c r="C141" s="252"/>
      <c r="D141" s="246" t="s">
        <v>156</v>
      </c>
      <c r="E141" s="253" t="s">
        <v>1</v>
      </c>
      <c r="F141" s="254" t="s">
        <v>182</v>
      </c>
      <c r="G141" s="252"/>
      <c r="H141" s="255">
        <v>3.444</v>
      </c>
      <c r="I141" s="256"/>
      <c r="J141" s="256"/>
      <c r="K141" s="252"/>
      <c r="L141" s="252"/>
      <c r="M141" s="257"/>
      <c r="N141" s="258"/>
      <c r="O141" s="259"/>
      <c r="P141" s="259"/>
      <c r="Q141" s="259"/>
      <c r="R141" s="259"/>
      <c r="S141" s="259"/>
      <c r="T141" s="259"/>
      <c r="U141" s="259"/>
      <c r="V141" s="259"/>
      <c r="W141" s="259"/>
      <c r="X141" s="260"/>
      <c r="Y141" s="13"/>
      <c r="Z141" s="13"/>
      <c r="AA141" s="13"/>
      <c r="AB141" s="13"/>
      <c r="AC141" s="13"/>
      <c r="AD141" s="13"/>
      <c r="AE141" s="13"/>
      <c r="AT141" s="261" t="s">
        <v>156</v>
      </c>
      <c r="AU141" s="261" t="s">
        <v>89</v>
      </c>
      <c r="AV141" s="13" t="s">
        <v>89</v>
      </c>
      <c r="AW141" s="13" t="s">
        <v>5</v>
      </c>
      <c r="AX141" s="13" t="s">
        <v>22</v>
      </c>
      <c r="AY141" s="261" t="s">
        <v>140</v>
      </c>
    </row>
    <row r="142" s="2" customFormat="1" ht="21.75" customHeight="1">
      <c r="A142" s="38"/>
      <c r="B142" s="39"/>
      <c r="C142" s="231" t="s">
        <v>183</v>
      </c>
      <c r="D142" s="231" t="s">
        <v>142</v>
      </c>
      <c r="E142" s="232" t="s">
        <v>184</v>
      </c>
      <c r="F142" s="233" t="s">
        <v>185</v>
      </c>
      <c r="G142" s="234" t="s">
        <v>154</v>
      </c>
      <c r="H142" s="235">
        <v>82</v>
      </c>
      <c r="I142" s="236"/>
      <c r="J142" s="236"/>
      <c r="K142" s="237">
        <f>ROUND(P142*H142,2)</f>
        <v>0</v>
      </c>
      <c r="L142" s="238"/>
      <c r="M142" s="44"/>
      <c r="N142" s="239" t="s">
        <v>1</v>
      </c>
      <c r="O142" s="240" t="s">
        <v>45</v>
      </c>
      <c r="P142" s="241">
        <f>I142+J142</f>
        <v>0</v>
      </c>
      <c r="Q142" s="241">
        <f>ROUND(I142*H142,2)</f>
        <v>0</v>
      </c>
      <c r="R142" s="241">
        <f>ROUND(J142*H142,2)</f>
        <v>0</v>
      </c>
      <c r="S142" s="91"/>
      <c r="T142" s="242">
        <f>S142*H142</f>
        <v>0</v>
      </c>
      <c r="U142" s="242">
        <v>0</v>
      </c>
      <c r="V142" s="242">
        <f>U142*H142</f>
        <v>0</v>
      </c>
      <c r="W142" s="242">
        <v>0</v>
      </c>
      <c r="X142" s="243">
        <f>W142*H142</f>
        <v>0</v>
      </c>
      <c r="Y142" s="38"/>
      <c r="Z142" s="38"/>
      <c r="AA142" s="38"/>
      <c r="AB142" s="38"/>
      <c r="AC142" s="38"/>
      <c r="AD142" s="38"/>
      <c r="AE142" s="38"/>
      <c r="AR142" s="244" t="s">
        <v>146</v>
      </c>
      <c r="AT142" s="244" t="s">
        <v>142</v>
      </c>
      <c r="AU142" s="244" t="s">
        <v>89</v>
      </c>
      <c r="AY142" s="17" t="s">
        <v>140</v>
      </c>
      <c r="BE142" s="245">
        <f>IF(O142="základní",K142,0)</f>
        <v>0</v>
      </c>
      <c r="BF142" s="245">
        <f>IF(O142="snížená",K142,0)</f>
        <v>0</v>
      </c>
      <c r="BG142" s="245">
        <f>IF(O142="zákl. přenesená",K142,0)</f>
        <v>0</v>
      </c>
      <c r="BH142" s="245">
        <f>IF(O142="sníž. přenesená",K142,0)</f>
        <v>0</v>
      </c>
      <c r="BI142" s="245">
        <f>IF(O142="nulová",K142,0)</f>
        <v>0</v>
      </c>
      <c r="BJ142" s="17" t="s">
        <v>22</v>
      </c>
      <c r="BK142" s="245">
        <f>ROUND(P142*H142,2)</f>
        <v>0</v>
      </c>
      <c r="BL142" s="17" t="s">
        <v>146</v>
      </c>
      <c r="BM142" s="244" t="s">
        <v>186</v>
      </c>
    </row>
    <row r="143" s="2" customFormat="1" ht="16.5" customHeight="1">
      <c r="A143" s="38"/>
      <c r="B143" s="39"/>
      <c r="C143" s="231" t="s">
        <v>9</v>
      </c>
      <c r="D143" s="231" t="s">
        <v>142</v>
      </c>
      <c r="E143" s="232" t="s">
        <v>187</v>
      </c>
      <c r="F143" s="233" t="s">
        <v>188</v>
      </c>
      <c r="G143" s="234" t="s">
        <v>154</v>
      </c>
      <c r="H143" s="235">
        <v>492</v>
      </c>
      <c r="I143" s="236"/>
      <c r="J143" s="236"/>
      <c r="K143" s="237">
        <f>ROUND(P143*H143,2)</f>
        <v>0</v>
      </c>
      <c r="L143" s="238"/>
      <c r="M143" s="44"/>
      <c r="N143" s="239" t="s">
        <v>1</v>
      </c>
      <c r="O143" s="240" t="s">
        <v>45</v>
      </c>
      <c r="P143" s="241">
        <f>I143+J143</f>
        <v>0</v>
      </c>
      <c r="Q143" s="241">
        <f>ROUND(I143*H143,2)</f>
        <v>0</v>
      </c>
      <c r="R143" s="241">
        <f>ROUND(J143*H143,2)</f>
        <v>0</v>
      </c>
      <c r="S143" s="91"/>
      <c r="T143" s="242">
        <f>S143*H143</f>
        <v>0</v>
      </c>
      <c r="U143" s="242">
        <v>0</v>
      </c>
      <c r="V143" s="242">
        <f>U143*H143</f>
        <v>0</v>
      </c>
      <c r="W143" s="242">
        <v>0</v>
      </c>
      <c r="X143" s="243">
        <f>W143*H143</f>
        <v>0</v>
      </c>
      <c r="Y143" s="38"/>
      <c r="Z143" s="38"/>
      <c r="AA143" s="38"/>
      <c r="AB143" s="38"/>
      <c r="AC143" s="38"/>
      <c r="AD143" s="38"/>
      <c r="AE143" s="38"/>
      <c r="AR143" s="244" t="s">
        <v>146</v>
      </c>
      <c r="AT143" s="244" t="s">
        <v>142</v>
      </c>
      <c r="AU143" s="244" t="s">
        <v>89</v>
      </c>
      <c r="AY143" s="17" t="s">
        <v>140</v>
      </c>
      <c r="BE143" s="245">
        <f>IF(O143="základní",K143,0)</f>
        <v>0</v>
      </c>
      <c r="BF143" s="245">
        <f>IF(O143="snížená",K143,0)</f>
        <v>0</v>
      </c>
      <c r="BG143" s="245">
        <f>IF(O143="zákl. přenesená",K143,0)</f>
        <v>0</v>
      </c>
      <c r="BH143" s="245">
        <f>IF(O143="sníž. přenesená",K143,0)</f>
        <v>0</v>
      </c>
      <c r="BI143" s="245">
        <f>IF(O143="nulová",K143,0)</f>
        <v>0</v>
      </c>
      <c r="BJ143" s="17" t="s">
        <v>22</v>
      </c>
      <c r="BK143" s="245">
        <f>ROUND(P143*H143,2)</f>
        <v>0</v>
      </c>
      <c r="BL143" s="17" t="s">
        <v>146</v>
      </c>
      <c r="BM143" s="244" t="s">
        <v>189</v>
      </c>
    </row>
    <row r="144" s="13" customFormat="1">
      <c r="A144" s="13"/>
      <c r="B144" s="251"/>
      <c r="C144" s="252"/>
      <c r="D144" s="246" t="s">
        <v>156</v>
      </c>
      <c r="E144" s="253" t="s">
        <v>1</v>
      </c>
      <c r="F144" s="254" t="s">
        <v>190</v>
      </c>
      <c r="G144" s="252"/>
      <c r="H144" s="255">
        <v>492</v>
      </c>
      <c r="I144" s="256"/>
      <c r="J144" s="256"/>
      <c r="K144" s="252"/>
      <c r="L144" s="252"/>
      <c r="M144" s="257"/>
      <c r="N144" s="258"/>
      <c r="O144" s="259"/>
      <c r="P144" s="259"/>
      <c r="Q144" s="259"/>
      <c r="R144" s="259"/>
      <c r="S144" s="259"/>
      <c r="T144" s="259"/>
      <c r="U144" s="259"/>
      <c r="V144" s="259"/>
      <c r="W144" s="259"/>
      <c r="X144" s="260"/>
      <c r="Y144" s="13"/>
      <c r="Z144" s="13"/>
      <c r="AA144" s="13"/>
      <c r="AB144" s="13"/>
      <c r="AC144" s="13"/>
      <c r="AD144" s="13"/>
      <c r="AE144" s="13"/>
      <c r="AT144" s="261" t="s">
        <v>156</v>
      </c>
      <c r="AU144" s="261" t="s">
        <v>89</v>
      </c>
      <c r="AV144" s="13" t="s">
        <v>89</v>
      </c>
      <c r="AW144" s="13" t="s">
        <v>5</v>
      </c>
      <c r="AX144" s="13" t="s">
        <v>82</v>
      </c>
      <c r="AY144" s="261" t="s">
        <v>140</v>
      </c>
    </row>
    <row r="145" s="14" customFormat="1">
      <c r="A145" s="14"/>
      <c r="B145" s="262"/>
      <c r="C145" s="263"/>
      <c r="D145" s="246" t="s">
        <v>156</v>
      </c>
      <c r="E145" s="264" t="s">
        <v>1</v>
      </c>
      <c r="F145" s="265" t="s">
        <v>163</v>
      </c>
      <c r="G145" s="263"/>
      <c r="H145" s="266">
        <v>492</v>
      </c>
      <c r="I145" s="267"/>
      <c r="J145" s="267"/>
      <c r="K145" s="263"/>
      <c r="L145" s="263"/>
      <c r="M145" s="268"/>
      <c r="N145" s="269"/>
      <c r="O145" s="270"/>
      <c r="P145" s="270"/>
      <c r="Q145" s="270"/>
      <c r="R145" s="270"/>
      <c r="S145" s="270"/>
      <c r="T145" s="270"/>
      <c r="U145" s="270"/>
      <c r="V145" s="270"/>
      <c r="W145" s="270"/>
      <c r="X145" s="271"/>
      <c r="Y145" s="14"/>
      <c r="Z145" s="14"/>
      <c r="AA145" s="14"/>
      <c r="AB145" s="14"/>
      <c r="AC145" s="14"/>
      <c r="AD145" s="14"/>
      <c r="AE145" s="14"/>
      <c r="AT145" s="272" t="s">
        <v>156</v>
      </c>
      <c r="AU145" s="272" t="s">
        <v>89</v>
      </c>
      <c r="AV145" s="14" t="s">
        <v>146</v>
      </c>
      <c r="AW145" s="14" t="s">
        <v>5</v>
      </c>
      <c r="AX145" s="14" t="s">
        <v>22</v>
      </c>
      <c r="AY145" s="272" t="s">
        <v>140</v>
      </c>
    </row>
    <row r="146" s="2" customFormat="1" ht="21.75" customHeight="1">
      <c r="A146" s="38"/>
      <c r="B146" s="39"/>
      <c r="C146" s="231" t="s">
        <v>191</v>
      </c>
      <c r="D146" s="231" t="s">
        <v>142</v>
      </c>
      <c r="E146" s="232" t="s">
        <v>192</v>
      </c>
      <c r="F146" s="233" t="s">
        <v>193</v>
      </c>
      <c r="G146" s="234" t="s">
        <v>154</v>
      </c>
      <c r="H146" s="235">
        <v>246</v>
      </c>
      <c r="I146" s="236"/>
      <c r="J146" s="236"/>
      <c r="K146" s="237">
        <f>ROUND(P146*H146,2)</f>
        <v>0</v>
      </c>
      <c r="L146" s="238"/>
      <c r="M146" s="44"/>
      <c r="N146" s="239" t="s">
        <v>1</v>
      </c>
      <c r="O146" s="240" t="s">
        <v>45</v>
      </c>
      <c r="P146" s="241">
        <f>I146+J146</f>
        <v>0</v>
      </c>
      <c r="Q146" s="241">
        <f>ROUND(I146*H146,2)</f>
        <v>0</v>
      </c>
      <c r="R146" s="241">
        <f>ROUND(J146*H146,2)</f>
        <v>0</v>
      </c>
      <c r="S146" s="91"/>
      <c r="T146" s="242">
        <f>S146*H146</f>
        <v>0</v>
      </c>
      <c r="U146" s="242">
        <v>0</v>
      </c>
      <c r="V146" s="242">
        <f>U146*H146</f>
        <v>0</v>
      </c>
      <c r="W146" s="242">
        <v>0</v>
      </c>
      <c r="X146" s="243">
        <f>W146*H146</f>
        <v>0</v>
      </c>
      <c r="Y146" s="38"/>
      <c r="Z146" s="38"/>
      <c r="AA146" s="38"/>
      <c r="AB146" s="38"/>
      <c r="AC146" s="38"/>
      <c r="AD146" s="38"/>
      <c r="AE146" s="38"/>
      <c r="AR146" s="244" t="s">
        <v>146</v>
      </c>
      <c r="AT146" s="244" t="s">
        <v>142</v>
      </c>
      <c r="AU146" s="244" t="s">
        <v>89</v>
      </c>
      <c r="AY146" s="17" t="s">
        <v>140</v>
      </c>
      <c r="BE146" s="245">
        <f>IF(O146="základní",K146,0)</f>
        <v>0</v>
      </c>
      <c r="BF146" s="245">
        <f>IF(O146="snížená",K146,0)</f>
        <v>0</v>
      </c>
      <c r="BG146" s="245">
        <f>IF(O146="zákl. přenesená",K146,0)</f>
        <v>0</v>
      </c>
      <c r="BH146" s="245">
        <f>IF(O146="sníž. přenesená",K146,0)</f>
        <v>0</v>
      </c>
      <c r="BI146" s="245">
        <f>IF(O146="nulová",K146,0)</f>
        <v>0</v>
      </c>
      <c r="BJ146" s="17" t="s">
        <v>22</v>
      </c>
      <c r="BK146" s="245">
        <f>ROUND(P146*H146,2)</f>
        <v>0</v>
      </c>
      <c r="BL146" s="17" t="s">
        <v>146</v>
      </c>
      <c r="BM146" s="244" t="s">
        <v>194</v>
      </c>
    </row>
    <row r="147" s="13" customFormat="1">
      <c r="A147" s="13"/>
      <c r="B147" s="251"/>
      <c r="C147" s="252"/>
      <c r="D147" s="246" t="s">
        <v>156</v>
      </c>
      <c r="E147" s="253" t="s">
        <v>1</v>
      </c>
      <c r="F147" s="254" t="s">
        <v>195</v>
      </c>
      <c r="G147" s="252"/>
      <c r="H147" s="255">
        <v>246</v>
      </c>
      <c r="I147" s="256"/>
      <c r="J147" s="256"/>
      <c r="K147" s="252"/>
      <c r="L147" s="252"/>
      <c r="M147" s="257"/>
      <c r="N147" s="258"/>
      <c r="O147" s="259"/>
      <c r="P147" s="259"/>
      <c r="Q147" s="259"/>
      <c r="R147" s="259"/>
      <c r="S147" s="259"/>
      <c r="T147" s="259"/>
      <c r="U147" s="259"/>
      <c r="V147" s="259"/>
      <c r="W147" s="259"/>
      <c r="X147" s="260"/>
      <c r="Y147" s="13"/>
      <c r="Z147" s="13"/>
      <c r="AA147" s="13"/>
      <c r="AB147" s="13"/>
      <c r="AC147" s="13"/>
      <c r="AD147" s="13"/>
      <c r="AE147" s="13"/>
      <c r="AT147" s="261" t="s">
        <v>156</v>
      </c>
      <c r="AU147" s="261" t="s">
        <v>89</v>
      </c>
      <c r="AV147" s="13" t="s">
        <v>89</v>
      </c>
      <c r="AW147" s="13" t="s">
        <v>5</v>
      </c>
      <c r="AX147" s="13" t="s">
        <v>82</v>
      </c>
      <c r="AY147" s="261" t="s">
        <v>140</v>
      </c>
    </row>
    <row r="148" s="14" customFormat="1">
      <c r="A148" s="14"/>
      <c r="B148" s="262"/>
      <c r="C148" s="263"/>
      <c r="D148" s="246" t="s">
        <v>156</v>
      </c>
      <c r="E148" s="264" t="s">
        <v>1</v>
      </c>
      <c r="F148" s="265" t="s">
        <v>163</v>
      </c>
      <c r="G148" s="263"/>
      <c r="H148" s="266">
        <v>246</v>
      </c>
      <c r="I148" s="267"/>
      <c r="J148" s="267"/>
      <c r="K148" s="263"/>
      <c r="L148" s="263"/>
      <c r="M148" s="268"/>
      <c r="N148" s="269"/>
      <c r="O148" s="270"/>
      <c r="P148" s="270"/>
      <c r="Q148" s="270"/>
      <c r="R148" s="270"/>
      <c r="S148" s="270"/>
      <c r="T148" s="270"/>
      <c r="U148" s="270"/>
      <c r="V148" s="270"/>
      <c r="W148" s="270"/>
      <c r="X148" s="271"/>
      <c r="Y148" s="14"/>
      <c r="Z148" s="14"/>
      <c r="AA148" s="14"/>
      <c r="AB148" s="14"/>
      <c r="AC148" s="14"/>
      <c r="AD148" s="14"/>
      <c r="AE148" s="14"/>
      <c r="AT148" s="272" t="s">
        <v>156</v>
      </c>
      <c r="AU148" s="272" t="s">
        <v>89</v>
      </c>
      <c r="AV148" s="14" t="s">
        <v>146</v>
      </c>
      <c r="AW148" s="14" t="s">
        <v>5</v>
      </c>
      <c r="AX148" s="14" t="s">
        <v>22</v>
      </c>
      <c r="AY148" s="272" t="s">
        <v>140</v>
      </c>
    </row>
    <row r="149" s="2" customFormat="1" ht="21.75" customHeight="1">
      <c r="A149" s="38"/>
      <c r="B149" s="39"/>
      <c r="C149" s="231" t="s">
        <v>196</v>
      </c>
      <c r="D149" s="231" t="s">
        <v>142</v>
      </c>
      <c r="E149" s="232" t="s">
        <v>197</v>
      </c>
      <c r="F149" s="233" t="s">
        <v>198</v>
      </c>
      <c r="G149" s="234" t="s">
        <v>154</v>
      </c>
      <c r="H149" s="235">
        <v>246</v>
      </c>
      <c r="I149" s="236"/>
      <c r="J149" s="236"/>
      <c r="K149" s="237">
        <f>ROUND(P149*H149,2)</f>
        <v>0</v>
      </c>
      <c r="L149" s="238"/>
      <c r="M149" s="44"/>
      <c r="N149" s="239" t="s">
        <v>1</v>
      </c>
      <c r="O149" s="240" t="s">
        <v>45</v>
      </c>
      <c r="P149" s="241">
        <f>I149+J149</f>
        <v>0</v>
      </c>
      <c r="Q149" s="241">
        <f>ROUND(I149*H149,2)</f>
        <v>0</v>
      </c>
      <c r="R149" s="241">
        <f>ROUND(J149*H149,2)</f>
        <v>0</v>
      </c>
      <c r="S149" s="91"/>
      <c r="T149" s="242">
        <f>S149*H149</f>
        <v>0</v>
      </c>
      <c r="U149" s="242">
        <v>0</v>
      </c>
      <c r="V149" s="242">
        <f>U149*H149</f>
        <v>0</v>
      </c>
      <c r="W149" s="242">
        <v>0</v>
      </c>
      <c r="X149" s="243">
        <f>W149*H149</f>
        <v>0</v>
      </c>
      <c r="Y149" s="38"/>
      <c r="Z149" s="38"/>
      <c r="AA149" s="38"/>
      <c r="AB149" s="38"/>
      <c r="AC149" s="38"/>
      <c r="AD149" s="38"/>
      <c r="AE149" s="38"/>
      <c r="AR149" s="244" t="s">
        <v>146</v>
      </c>
      <c r="AT149" s="244" t="s">
        <v>142</v>
      </c>
      <c r="AU149" s="244" t="s">
        <v>89</v>
      </c>
      <c r="AY149" s="17" t="s">
        <v>140</v>
      </c>
      <c r="BE149" s="245">
        <f>IF(O149="základní",K149,0)</f>
        <v>0</v>
      </c>
      <c r="BF149" s="245">
        <f>IF(O149="snížená",K149,0)</f>
        <v>0</v>
      </c>
      <c r="BG149" s="245">
        <f>IF(O149="zákl. přenesená",K149,0)</f>
        <v>0</v>
      </c>
      <c r="BH149" s="245">
        <f>IF(O149="sníž. přenesená",K149,0)</f>
        <v>0</v>
      </c>
      <c r="BI149" s="245">
        <f>IF(O149="nulová",K149,0)</f>
        <v>0</v>
      </c>
      <c r="BJ149" s="17" t="s">
        <v>22</v>
      </c>
      <c r="BK149" s="245">
        <f>ROUND(P149*H149,2)</f>
        <v>0</v>
      </c>
      <c r="BL149" s="17" t="s">
        <v>146</v>
      </c>
      <c r="BM149" s="244" t="s">
        <v>199</v>
      </c>
    </row>
    <row r="150" s="2" customFormat="1">
      <c r="A150" s="38"/>
      <c r="B150" s="39"/>
      <c r="C150" s="40"/>
      <c r="D150" s="246" t="s">
        <v>148</v>
      </c>
      <c r="E150" s="40"/>
      <c r="F150" s="247" t="s">
        <v>198</v>
      </c>
      <c r="G150" s="40"/>
      <c r="H150" s="40"/>
      <c r="I150" s="248"/>
      <c r="J150" s="248"/>
      <c r="K150" s="40"/>
      <c r="L150" s="40"/>
      <c r="M150" s="44"/>
      <c r="N150" s="249"/>
      <c r="O150" s="250"/>
      <c r="P150" s="91"/>
      <c r="Q150" s="91"/>
      <c r="R150" s="91"/>
      <c r="S150" s="91"/>
      <c r="T150" s="91"/>
      <c r="U150" s="91"/>
      <c r="V150" s="91"/>
      <c r="W150" s="91"/>
      <c r="X150" s="92"/>
      <c r="Y150" s="38"/>
      <c r="Z150" s="38"/>
      <c r="AA150" s="38"/>
      <c r="AB150" s="38"/>
      <c r="AC150" s="38"/>
      <c r="AD150" s="38"/>
      <c r="AE150" s="38"/>
      <c r="AT150" s="17" t="s">
        <v>148</v>
      </c>
      <c r="AU150" s="17" t="s">
        <v>89</v>
      </c>
    </row>
    <row r="151" s="13" customFormat="1">
      <c r="A151" s="13"/>
      <c r="B151" s="251"/>
      <c r="C151" s="252"/>
      <c r="D151" s="246" t="s">
        <v>156</v>
      </c>
      <c r="E151" s="253" t="s">
        <v>1</v>
      </c>
      <c r="F151" s="254" t="s">
        <v>195</v>
      </c>
      <c r="G151" s="252"/>
      <c r="H151" s="255">
        <v>246</v>
      </c>
      <c r="I151" s="256"/>
      <c r="J151" s="256"/>
      <c r="K151" s="252"/>
      <c r="L151" s="252"/>
      <c r="M151" s="257"/>
      <c r="N151" s="258"/>
      <c r="O151" s="259"/>
      <c r="P151" s="259"/>
      <c r="Q151" s="259"/>
      <c r="R151" s="259"/>
      <c r="S151" s="259"/>
      <c r="T151" s="259"/>
      <c r="U151" s="259"/>
      <c r="V151" s="259"/>
      <c r="W151" s="259"/>
      <c r="X151" s="260"/>
      <c r="Y151" s="13"/>
      <c r="Z151" s="13"/>
      <c r="AA151" s="13"/>
      <c r="AB151" s="13"/>
      <c r="AC151" s="13"/>
      <c r="AD151" s="13"/>
      <c r="AE151" s="13"/>
      <c r="AT151" s="261" t="s">
        <v>156</v>
      </c>
      <c r="AU151" s="261" t="s">
        <v>89</v>
      </c>
      <c r="AV151" s="13" t="s">
        <v>89</v>
      </c>
      <c r="AW151" s="13" t="s">
        <v>5</v>
      </c>
      <c r="AX151" s="13" t="s">
        <v>82</v>
      </c>
      <c r="AY151" s="261" t="s">
        <v>140</v>
      </c>
    </row>
    <row r="152" s="14" customFormat="1">
      <c r="A152" s="14"/>
      <c r="B152" s="262"/>
      <c r="C152" s="263"/>
      <c r="D152" s="246" t="s">
        <v>156</v>
      </c>
      <c r="E152" s="264" t="s">
        <v>1</v>
      </c>
      <c r="F152" s="265" t="s">
        <v>163</v>
      </c>
      <c r="G152" s="263"/>
      <c r="H152" s="266">
        <v>246</v>
      </c>
      <c r="I152" s="267"/>
      <c r="J152" s="267"/>
      <c r="K152" s="263"/>
      <c r="L152" s="263"/>
      <c r="M152" s="268"/>
      <c r="N152" s="269"/>
      <c r="O152" s="270"/>
      <c r="P152" s="270"/>
      <c r="Q152" s="270"/>
      <c r="R152" s="270"/>
      <c r="S152" s="270"/>
      <c r="T152" s="270"/>
      <c r="U152" s="270"/>
      <c r="V152" s="270"/>
      <c r="W152" s="270"/>
      <c r="X152" s="271"/>
      <c r="Y152" s="14"/>
      <c r="Z152" s="14"/>
      <c r="AA152" s="14"/>
      <c r="AB152" s="14"/>
      <c r="AC152" s="14"/>
      <c r="AD152" s="14"/>
      <c r="AE152" s="14"/>
      <c r="AT152" s="272" t="s">
        <v>156</v>
      </c>
      <c r="AU152" s="272" t="s">
        <v>89</v>
      </c>
      <c r="AV152" s="14" t="s">
        <v>146</v>
      </c>
      <c r="AW152" s="14" t="s">
        <v>5</v>
      </c>
      <c r="AX152" s="14" t="s">
        <v>22</v>
      </c>
      <c r="AY152" s="272" t="s">
        <v>140</v>
      </c>
    </row>
    <row r="153" s="2" customFormat="1" ht="16.5" customHeight="1">
      <c r="A153" s="38"/>
      <c r="B153" s="39"/>
      <c r="C153" s="231" t="s">
        <v>174</v>
      </c>
      <c r="D153" s="231" t="s">
        <v>142</v>
      </c>
      <c r="E153" s="232" t="s">
        <v>200</v>
      </c>
      <c r="F153" s="233" t="s">
        <v>201</v>
      </c>
      <c r="G153" s="234" t="s">
        <v>202</v>
      </c>
      <c r="H153" s="235">
        <v>164</v>
      </c>
      <c r="I153" s="236"/>
      <c r="J153" s="236"/>
      <c r="K153" s="237">
        <f>ROUND(P153*H153,2)</f>
        <v>0</v>
      </c>
      <c r="L153" s="238"/>
      <c r="M153" s="44"/>
      <c r="N153" s="239" t="s">
        <v>1</v>
      </c>
      <c r="O153" s="240" t="s">
        <v>45</v>
      </c>
      <c r="P153" s="241">
        <f>I153+J153</f>
        <v>0</v>
      </c>
      <c r="Q153" s="241">
        <f>ROUND(I153*H153,2)</f>
        <v>0</v>
      </c>
      <c r="R153" s="241">
        <f>ROUND(J153*H153,2)</f>
        <v>0</v>
      </c>
      <c r="S153" s="91"/>
      <c r="T153" s="242">
        <f>S153*H153</f>
        <v>0</v>
      </c>
      <c r="U153" s="242">
        <v>0</v>
      </c>
      <c r="V153" s="242">
        <f>U153*H153</f>
        <v>0</v>
      </c>
      <c r="W153" s="242">
        <v>0</v>
      </c>
      <c r="X153" s="243">
        <f>W153*H153</f>
        <v>0</v>
      </c>
      <c r="Y153" s="38"/>
      <c r="Z153" s="38"/>
      <c r="AA153" s="38"/>
      <c r="AB153" s="38"/>
      <c r="AC153" s="38"/>
      <c r="AD153" s="38"/>
      <c r="AE153" s="38"/>
      <c r="AR153" s="244" t="s">
        <v>146</v>
      </c>
      <c r="AT153" s="244" t="s">
        <v>142</v>
      </c>
      <c r="AU153" s="244" t="s">
        <v>89</v>
      </c>
      <c r="AY153" s="17" t="s">
        <v>140</v>
      </c>
      <c r="BE153" s="245">
        <f>IF(O153="základní",K153,0)</f>
        <v>0</v>
      </c>
      <c r="BF153" s="245">
        <f>IF(O153="snížená",K153,0)</f>
        <v>0</v>
      </c>
      <c r="BG153" s="245">
        <f>IF(O153="zákl. přenesená",K153,0)</f>
        <v>0</v>
      </c>
      <c r="BH153" s="245">
        <f>IF(O153="sníž. přenesená",K153,0)</f>
        <v>0</v>
      </c>
      <c r="BI153" s="245">
        <f>IF(O153="nulová",K153,0)</f>
        <v>0</v>
      </c>
      <c r="BJ153" s="17" t="s">
        <v>22</v>
      </c>
      <c r="BK153" s="245">
        <f>ROUND(P153*H153,2)</f>
        <v>0</v>
      </c>
      <c r="BL153" s="17" t="s">
        <v>146</v>
      </c>
      <c r="BM153" s="244" t="s">
        <v>203</v>
      </c>
    </row>
    <row r="154" s="13" customFormat="1">
      <c r="A154" s="13"/>
      <c r="B154" s="251"/>
      <c r="C154" s="252"/>
      <c r="D154" s="246" t="s">
        <v>156</v>
      </c>
      <c r="E154" s="253" t="s">
        <v>1</v>
      </c>
      <c r="F154" s="254" t="s">
        <v>204</v>
      </c>
      <c r="G154" s="252"/>
      <c r="H154" s="255">
        <v>164</v>
      </c>
      <c r="I154" s="256"/>
      <c r="J154" s="256"/>
      <c r="K154" s="252"/>
      <c r="L154" s="252"/>
      <c r="M154" s="257"/>
      <c r="N154" s="258"/>
      <c r="O154" s="259"/>
      <c r="P154" s="259"/>
      <c r="Q154" s="259"/>
      <c r="R154" s="259"/>
      <c r="S154" s="259"/>
      <c r="T154" s="259"/>
      <c r="U154" s="259"/>
      <c r="V154" s="259"/>
      <c r="W154" s="259"/>
      <c r="X154" s="260"/>
      <c r="Y154" s="13"/>
      <c r="Z154" s="13"/>
      <c r="AA154" s="13"/>
      <c r="AB154" s="13"/>
      <c r="AC154" s="13"/>
      <c r="AD154" s="13"/>
      <c r="AE154" s="13"/>
      <c r="AT154" s="261" t="s">
        <v>156</v>
      </c>
      <c r="AU154" s="261" t="s">
        <v>89</v>
      </c>
      <c r="AV154" s="13" t="s">
        <v>89</v>
      </c>
      <c r="AW154" s="13" t="s">
        <v>5</v>
      </c>
      <c r="AX154" s="13" t="s">
        <v>82</v>
      </c>
      <c r="AY154" s="261" t="s">
        <v>140</v>
      </c>
    </row>
    <row r="155" s="14" customFormat="1">
      <c r="A155" s="14"/>
      <c r="B155" s="262"/>
      <c r="C155" s="263"/>
      <c r="D155" s="246" t="s">
        <v>156</v>
      </c>
      <c r="E155" s="264" t="s">
        <v>1</v>
      </c>
      <c r="F155" s="265" t="s">
        <v>163</v>
      </c>
      <c r="G155" s="263"/>
      <c r="H155" s="266">
        <v>164</v>
      </c>
      <c r="I155" s="267"/>
      <c r="J155" s="267"/>
      <c r="K155" s="263"/>
      <c r="L155" s="263"/>
      <c r="M155" s="268"/>
      <c r="N155" s="269"/>
      <c r="O155" s="270"/>
      <c r="P155" s="270"/>
      <c r="Q155" s="270"/>
      <c r="R155" s="270"/>
      <c r="S155" s="270"/>
      <c r="T155" s="270"/>
      <c r="U155" s="270"/>
      <c r="V155" s="270"/>
      <c r="W155" s="270"/>
      <c r="X155" s="271"/>
      <c r="Y155" s="14"/>
      <c r="Z155" s="14"/>
      <c r="AA155" s="14"/>
      <c r="AB155" s="14"/>
      <c r="AC155" s="14"/>
      <c r="AD155" s="14"/>
      <c r="AE155" s="14"/>
      <c r="AT155" s="272" t="s">
        <v>156</v>
      </c>
      <c r="AU155" s="272" t="s">
        <v>89</v>
      </c>
      <c r="AV155" s="14" t="s">
        <v>146</v>
      </c>
      <c r="AW155" s="14" t="s">
        <v>5</v>
      </c>
      <c r="AX155" s="14" t="s">
        <v>22</v>
      </c>
      <c r="AY155" s="272" t="s">
        <v>140</v>
      </c>
    </row>
    <row r="156" s="2" customFormat="1" ht="16.5" customHeight="1">
      <c r="A156" s="38"/>
      <c r="B156" s="39"/>
      <c r="C156" s="231" t="s">
        <v>8</v>
      </c>
      <c r="D156" s="231" t="s">
        <v>142</v>
      </c>
      <c r="E156" s="232" t="s">
        <v>205</v>
      </c>
      <c r="F156" s="233" t="s">
        <v>206</v>
      </c>
      <c r="G156" s="234" t="s">
        <v>202</v>
      </c>
      <c r="H156" s="235">
        <v>172.19999999999999</v>
      </c>
      <c r="I156" s="236"/>
      <c r="J156" s="236"/>
      <c r="K156" s="237">
        <f>ROUND(P156*H156,2)</f>
        <v>0</v>
      </c>
      <c r="L156" s="238"/>
      <c r="M156" s="44"/>
      <c r="N156" s="239" t="s">
        <v>1</v>
      </c>
      <c r="O156" s="240" t="s">
        <v>45</v>
      </c>
      <c r="P156" s="241">
        <f>I156+J156</f>
        <v>0</v>
      </c>
      <c r="Q156" s="241">
        <f>ROUND(I156*H156,2)</f>
        <v>0</v>
      </c>
      <c r="R156" s="241">
        <f>ROUND(J156*H156,2)</f>
        <v>0</v>
      </c>
      <c r="S156" s="91"/>
      <c r="T156" s="242">
        <f>S156*H156</f>
        <v>0</v>
      </c>
      <c r="U156" s="242">
        <v>0</v>
      </c>
      <c r="V156" s="242">
        <f>U156*H156</f>
        <v>0</v>
      </c>
      <c r="W156" s="242">
        <v>0</v>
      </c>
      <c r="X156" s="243">
        <f>W156*H156</f>
        <v>0</v>
      </c>
      <c r="Y156" s="38"/>
      <c r="Z156" s="38"/>
      <c r="AA156" s="38"/>
      <c r="AB156" s="38"/>
      <c r="AC156" s="38"/>
      <c r="AD156" s="38"/>
      <c r="AE156" s="38"/>
      <c r="AR156" s="244" t="s">
        <v>146</v>
      </c>
      <c r="AT156" s="244" t="s">
        <v>142</v>
      </c>
      <c r="AU156" s="244" t="s">
        <v>89</v>
      </c>
      <c r="AY156" s="17" t="s">
        <v>140</v>
      </c>
      <c r="BE156" s="245">
        <f>IF(O156="základní",K156,0)</f>
        <v>0</v>
      </c>
      <c r="BF156" s="245">
        <f>IF(O156="snížená",K156,0)</f>
        <v>0</v>
      </c>
      <c r="BG156" s="245">
        <f>IF(O156="zákl. přenesená",K156,0)</f>
        <v>0</v>
      </c>
      <c r="BH156" s="245">
        <f>IF(O156="sníž. přenesená",K156,0)</f>
        <v>0</v>
      </c>
      <c r="BI156" s="245">
        <f>IF(O156="nulová",K156,0)</f>
        <v>0</v>
      </c>
      <c r="BJ156" s="17" t="s">
        <v>22</v>
      </c>
      <c r="BK156" s="245">
        <f>ROUND(P156*H156,2)</f>
        <v>0</v>
      </c>
      <c r="BL156" s="17" t="s">
        <v>146</v>
      </c>
      <c r="BM156" s="244" t="s">
        <v>207</v>
      </c>
    </row>
    <row r="157" s="2" customFormat="1">
      <c r="A157" s="38"/>
      <c r="B157" s="39"/>
      <c r="C157" s="40"/>
      <c r="D157" s="246" t="s">
        <v>148</v>
      </c>
      <c r="E157" s="40"/>
      <c r="F157" s="247" t="s">
        <v>208</v>
      </c>
      <c r="G157" s="40"/>
      <c r="H157" s="40"/>
      <c r="I157" s="248"/>
      <c r="J157" s="248"/>
      <c r="K157" s="40"/>
      <c r="L157" s="40"/>
      <c r="M157" s="44"/>
      <c r="N157" s="249"/>
      <c r="O157" s="250"/>
      <c r="P157" s="91"/>
      <c r="Q157" s="91"/>
      <c r="R157" s="91"/>
      <c r="S157" s="91"/>
      <c r="T157" s="91"/>
      <c r="U157" s="91"/>
      <c r="V157" s="91"/>
      <c r="W157" s="91"/>
      <c r="X157" s="92"/>
      <c r="Y157" s="38"/>
      <c r="Z157" s="38"/>
      <c r="AA157" s="38"/>
      <c r="AB157" s="38"/>
      <c r="AC157" s="38"/>
      <c r="AD157" s="38"/>
      <c r="AE157" s="38"/>
      <c r="AT157" s="17" t="s">
        <v>148</v>
      </c>
      <c r="AU157" s="17" t="s">
        <v>89</v>
      </c>
    </row>
    <row r="158" s="13" customFormat="1">
      <c r="A158" s="13"/>
      <c r="B158" s="251"/>
      <c r="C158" s="252"/>
      <c r="D158" s="246" t="s">
        <v>156</v>
      </c>
      <c r="E158" s="253" t="s">
        <v>1</v>
      </c>
      <c r="F158" s="254" t="s">
        <v>209</v>
      </c>
      <c r="G158" s="252"/>
      <c r="H158" s="255">
        <v>172.19999999999999</v>
      </c>
      <c r="I158" s="256"/>
      <c r="J158" s="256"/>
      <c r="K158" s="252"/>
      <c r="L158" s="252"/>
      <c r="M158" s="257"/>
      <c r="N158" s="258"/>
      <c r="O158" s="259"/>
      <c r="P158" s="259"/>
      <c r="Q158" s="259"/>
      <c r="R158" s="259"/>
      <c r="S158" s="259"/>
      <c r="T158" s="259"/>
      <c r="U158" s="259"/>
      <c r="V158" s="259"/>
      <c r="W158" s="259"/>
      <c r="X158" s="260"/>
      <c r="Y158" s="13"/>
      <c r="Z158" s="13"/>
      <c r="AA158" s="13"/>
      <c r="AB158" s="13"/>
      <c r="AC158" s="13"/>
      <c r="AD158" s="13"/>
      <c r="AE158" s="13"/>
      <c r="AT158" s="261" t="s">
        <v>156</v>
      </c>
      <c r="AU158" s="261" t="s">
        <v>89</v>
      </c>
      <c r="AV158" s="13" t="s">
        <v>89</v>
      </c>
      <c r="AW158" s="13" t="s">
        <v>5</v>
      </c>
      <c r="AX158" s="13" t="s">
        <v>82</v>
      </c>
      <c r="AY158" s="261" t="s">
        <v>140</v>
      </c>
    </row>
    <row r="159" s="14" customFormat="1">
      <c r="A159" s="14"/>
      <c r="B159" s="262"/>
      <c r="C159" s="263"/>
      <c r="D159" s="246" t="s">
        <v>156</v>
      </c>
      <c r="E159" s="264" t="s">
        <v>1</v>
      </c>
      <c r="F159" s="265" t="s">
        <v>163</v>
      </c>
      <c r="G159" s="263"/>
      <c r="H159" s="266">
        <v>172.19999999999999</v>
      </c>
      <c r="I159" s="267"/>
      <c r="J159" s="267"/>
      <c r="K159" s="263"/>
      <c r="L159" s="263"/>
      <c r="M159" s="268"/>
      <c r="N159" s="269"/>
      <c r="O159" s="270"/>
      <c r="P159" s="270"/>
      <c r="Q159" s="270"/>
      <c r="R159" s="270"/>
      <c r="S159" s="270"/>
      <c r="T159" s="270"/>
      <c r="U159" s="270"/>
      <c r="V159" s="270"/>
      <c r="W159" s="270"/>
      <c r="X159" s="271"/>
      <c r="Y159" s="14"/>
      <c r="Z159" s="14"/>
      <c r="AA159" s="14"/>
      <c r="AB159" s="14"/>
      <c r="AC159" s="14"/>
      <c r="AD159" s="14"/>
      <c r="AE159" s="14"/>
      <c r="AT159" s="272" t="s">
        <v>156</v>
      </c>
      <c r="AU159" s="272" t="s">
        <v>89</v>
      </c>
      <c r="AV159" s="14" t="s">
        <v>146</v>
      </c>
      <c r="AW159" s="14" t="s">
        <v>5</v>
      </c>
      <c r="AX159" s="14" t="s">
        <v>22</v>
      </c>
      <c r="AY159" s="272" t="s">
        <v>140</v>
      </c>
    </row>
    <row r="160" s="2" customFormat="1" ht="16.5" customHeight="1">
      <c r="A160" s="38"/>
      <c r="B160" s="39"/>
      <c r="C160" s="231" t="s">
        <v>152</v>
      </c>
      <c r="D160" s="231" t="s">
        <v>142</v>
      </c>
      <c r="E160" s="232" t="s">
        <v>210</v>
      </c>
      <c r="F160" s="233" t="s">
        <v>211</v>
      </c>
      <c r="G160" s="234" t="s">
        <v>154</v>
      </c>
      <c r="H160" s="235">
        <v>82</v>
      </c>
      <c r="I160" s="236"/>
      <c r="J160" s="236"/>
      <c r="K160" s="237">
        <f>ROUND(P160*H160,2)</f>
        <v>0</v>
      </c>
      <c r="L160" s="238"/>
      <c r="M160" s="44"/>
      <c r="N160" s="239" t="s">
        <v>1</v>
      </c>
      <c r="O160" s="240" t="s">
        <v>45</v>
      </c>
      <c r="P160" s="241">
        <f>I160+J160</f>
        <v>0</v>
      </c>
      <c r="Q160" s="241">
        <f>ROUND(I160*H160,2)</f>
        <v>0</v>
      </c>
      <c r="R160" s="241">
        <f>ROUND(J160*H160,2)</f>
        <v>0</v>
      </c>
      <c r="S160" s="91"/>
      <c r="T160" s="242">
        <f>S160*H160</f>
        <v>0</v>
      </c>
      <c r="U160" s="242">
        <v>0</v>
      </c>
      <c r="V160" s="242">
        <f>U160*H160</f>
        <v>0</v>
      </c>
      <c r="W160" s="242">
        <v>0</v>
      </c>
      <c r="X160" s="243">
        <f>W160*H160</f>
        <v>0</v>
      </c>
      <c r="Y160" s="38"/>
      <c r="Z160" s="38"/>
      <c r="AA160" s="38"/>
      <c r="AB160" s="38"/>
      <c r="AC160" s="38"/>
      <c r="AD160" s="38"/>
      <c r="AE160" s="38"/>
      <c r="AR160" s="244" t="s">
        <v>146</v>
      </c>
      <c r="AT160" s="244" t="s">
        <v>142</v>
      </c>
      <c r="AU160" s="244" t="s">
        <v>89</v>
      </c>
      <c r="AY160" s="17" t="s">
        <v>140</v>
      </c>
      <c r="BE160" s="245">
        <f>IF(O160="základní",K160,0)</f>
        <v>0</v>
      </c>
      <c r="BF160" s="245">
        <f>IF(O160="snížená",K160,0)</f>
        <v>0</v>
      </c>
      <c r="BG160" s="245">
        <f>IF(O160="zákl. přenesená",K160,0)</f>
        <v>0</v>
      </c>
      <c r="BH160" s="245">
        <f>IF(O160="sníž. přenesená",K160,0)</f>
        <v>0</v>
      </c>
      <c r="BI160" s="245">
        <f>IF(O160="nulová",K160,0)</f>
        <v>0</v>
      </c>
      <c r="BJ160" s="17" t="s">
        <v>22</v>
      </c>
      <c r="BK160" s="245">
        <f>ROUND(P160*H160,2)</f>
        <v>0</v>
      </c>
      <c r="BL160" s="17" t="s">
        <v>146</v>
      </c>
      <c r="BM160" s="244" t="s">
        <v>212</v>
      </c>
    </row>
    <row r="161" s="2" customFormat="1" ht="16.5" customHeight="1">
      <c r="A161" s="38"/>
      <c r="B161" s="39"/>
      <c r="C161" s="273" t="s">
        <v>184</v>
      </c>
      <c r="D161" s="273" t="s">
        <v>213</v>
      </c>
      <c r="E161" s="274" t="s">
        <v>214</v>
      </c>
      <c r="F161" s="275" t="s">
        <v>215</v>
      </c>
      <c r="G161" s="276" t="s">
        <v>216</v>
      </c>
      <c r="H161" s="277">
        <v>8.1999999999999993</v>
      </c>
      <c r="I161" s="278"/>
      <c r="J161" s="279"/>
      <c r="K161" s="280">
        <f>ROUND(P161*H161,2)</f>
        <v>0</v>
      </c>
      <c r="L161" s="279"/>
      <c r="M161" s="281"/>
      <c r="N161" s="282" t="s">
        <v>1</v>
      </c>
      <c r="O161" s="240" t="s">
        <v>45</v>
      </c>
      <c r="P161" s="241">
        <f>I161+J161</f>
        <v>0</v>
      </c>
      <c r="Q161" s="241">
        <f>ROUND(I161*H161,2)</f>
        <v>0</v>
      </c>
      <c r="R161" s="241">
        <f>ROUND(J161*H161,2)</f>
        <v>0</v>
      </c>
      <c r="S161" s="91"/>
      <c r="T161" s="242">
        <f>S161*H161</f>
        <v>0</v>
      </c>
      <c r="U161" s="242">
        <v>0</v>
      </c>
      <c r="V161" s="242">
        <f>U161*H161</f>
        <v>0</v>
      </c>
      <c r="W161" s="242">
        <v>0</v>
      </c>
      <c r="X161" s="243">
        <f>W161*H161</f>
        <v>0</v>
      </c>
      <c r="Y161" s="38"/>
      <c r="Z161" s="38"/>
      <c r="AA161" s="38"/>
      <c r="AB161" s="38"/>
      <c r="AC161" s="38"/>
      <c r="AD161" s="38"/>
      <c r="AE161" s="38"/>
      <c r="AR161" s="244" t="s">
        <v>170</v>
      </c>
      <c r="AT161" s="244" t="s">
        <v>213</v>
      </c>
      <c r="AU161" s="244" t="s">
        <v>89</v>
      </c>
      <c r="AY161" s="17" t="s">
        <v>140</v>
      </c>
      <c r="BE161" s="245">
        <f>IF(O161="základní",K161,0)</f>
        <v>0</v>
      </c>
      <c r="BF161" s="245">
        <f>IF(O161="snížená",K161,0)</f>
        <v>0</v>
      </c>
      <c r="BG161" s="245">
        <f>IF(O161="zákl. přenesená",K161,0)</f>
        <v>0</v>
      </c>
      <c r="BH161" s="245">
        <f>IF(O161="sníž. přenesená",K161,0)</f>
        <v>0</v>
      </c>
      <c r="BI161" s="245">
        <f>IF(O161="nulová",K161,0)</f>
        <v>0</v>
      </c>
      <c r="BJ161" s="17" t="s">
        <v>22</v>
      </c>
      <c r="BK161" s="245">
        <f>ROUND(P161*H161,2)</f>
        <v>0</v>
      </c>
      <c r="BL161" s="17" t="s">
        <v>146</v>
      </c>
      <c r="BM161" s="244" t="s">
        <v>217</v>
      </c>
    </row>
    <row r="162" s="2" customFormat="1">
      <c r="A162" s="38"/>
      <c r="B162" s="39"/>
      <c r="C162" s="40"/>
      <c r="D162" s="246" t="s">
        <v>148</v>
      </c>
      <c r="E162" s="40"/>
      <c r="F162" s="247" t="s">
        <v>218</v>
      </c>
      <c r="G162" s="40"/>
      <c r="H162" s="40"/>
      <c r="I162" s="248"/>
      <c r="J162" s="248"/>
      <c r="K162" s="40"/>
      <c r="L162" s="40"/>
      <c r="M162" s="44"/>
      <c r="N162" s="249"/>
      <c r="O162" s="250"/>
      <c r="P162" s="91"/>
      <c r="Q162" s="91"/>
      <c r="R162" s="91"/>
      <c r="S162" s="91"/>
      <c r="T162" s="91"/>
      <c r="U162" s="91"/>
      <c r="V162" s="91"/>
      <c r="W162" s="91"/>
      <c r="X162" s="92"/>
      <c r="Y162" s="38"/>
      <c r="Z162" s="38"/>
      <c r="AA162" s="38"/>
      <c r="AB162" s="38"/>
      <c r="AC162" s="38"/>
      <c r="AD162" s="38"/>
      <c r="AE162" s="38"/>
      <c r="AT162" s="17" t="s">
        <v>148</v>
      </c>
      <c r="AU162" s="17" t="s">
        <v>89</v>
      </c>
    </row>
    <row r="163" s="13" customFormat="1">
      <c r="A163" s="13"/>
      <c r="B163" s="251"/>
      <c r="C163" s="252"/>
      <c r="D163" s="246" t="s">
        <v>156</v>
      </c>
      <c r="E163" s="253" t="s">
        <v>1</v>
      </c>
      <c r="F163" s="254" t="s">
        <v>219</v>
      </c>
      <c r="G163" s="252"/>
      <c r="H163" s="255">
        <v>8.1999999999999993</v>
      </c>
      <c r="I163" s="256"/>
      <c r="J163" s="256"/>
      <c r="K163" s="252"/>
      <c r="L163" s="252"/>
      <c r="M163" s="257"/>
      <c r="N163" s="258"/>
      <c r="O163" s="259"/>
      <c r="P163" s="259"/>
      <c r="Q163" s="259"/>
      <c r="R163" s="259"/>
      <c r="S163" s="259"/>
      <c r="T163" s="259"/>
      <c r="U163" s="259"/>
      <c r="V163" s="259"/>
      <c r="W163" s="259"/>
      <c r="X163" s="260"/>
      <c r="Y163" s="13"/>
      <c r="Z163" s="13"/>
      <c r="AA163" s="13"/>
      <c r="AB163" s="13"/>
      <c r="AC163" s="13"/>
      <c r="AD163" s="13"/>
      <c r="AE163" s="13"/>
      <c r="AT163" s="261" t="s">
        <v>156</v>
      </c>
      <c r="AU163" s="261" t="s">
        <v>89</v>
      </c>
      <c r="AV163" s="13" t="s">
        <v>89</v>
      </c>
      <c r="AW163" s="13" t="s">
        <v>5</v>
      </c>
      <c r="AX163" s="13" t="s">
        <v>22</v>
      </c>
      <c r="AY163" s="261" t="s">
        <v>140</v>
      </c>
    </row>
    <row r="164" s="2" customFormat="1" ht="16.5" customHeight="1">
      <c r="A164" s="38"/>
      <c r="B164" s="39"/>
      <c r="C164" s="273" t="s">
        <v>220</v>
      </c>
      <c r="D164" s="273" t="s">
        <v>213</v>
      </c>
      <c r="E164" s="274" t="s">
        <v>221</v>
      </c>
      <c r="F164" s="275" t="s">
        <v>222</v>
      </c>
      <c r="G164" s="276" t="s">
        <v>216</v>
      </c>
      <c r="H164" s="277">
        <v>46.82</v>
      </c>
      <c r="I164" s="278"/>
      <c r="J164" s="279"/>
      <c r="K164" s="280">
        <f>ROUND(P164*H164,2)</f>
        <v>0</v>
      </c>
      <c r="L164" s="279"/>
      <c r="M164" s="281"/>
      <c r="N164" s="282" t="s">
        <v>1</v>
      </c>
      <c r="O164" s="240" t="s">
        <v>45</v>
      </c>
      <c r="P164" s="241">
        <f>I164+J164</f>
        <v>0</v>
      </c>
      <c r="Q164" s="241">
        <f>ROUND(I164*H164,2)</f>
        <v>0</v>
      </c>
      <c r="R164" s="241">
        <f>ROUND(J164*H164,2)</f>
        <v>0</v>
      </c>
      <c r="S164" s="91"/>
      <c r="T164" s="242">
        <f>S164*H164</f>
        <v>0</v>
      </c>
      <c r="U164" s="242">
        <v>0.001</v>
      </c>
      <c r="V164" s="242">
        <f>U164*H164</f>
        <v>0.046820000000000001</v>
      </c>
      <c r="W164" s="242">
        <v>0</v>
      </c>
      <c r="X164" s="243">
        <f>W164*H164</f>
        <v>0</v>
      </c>
      <c r="Y164" s="38"/>
      <c r="Z164" s="38"/>
      <c r="AA164" s="38"/>
      <c r="AB164" s="38"/>
      <c r="AC164" s="38"/>
      <c r="AD164" s="38"/>
      <c r="AE164" s="38"/>
      <c r="AR164" s="244" t="s">
        <v>170</v>
      </c>
      <c r="AT164" s="244" t="s">
        <v>213</v>
      </c>
      <c r="AU164" s="244" t="s">
        <v>89</v>
      </c>
      <c r="AY164" s="17" t="s">
        <v>140</v>
      </c>
      <c r="BE164" s="245">
        <f>IF(O164="základní",K164,0)</f>
        <v>0</v>
      </c>
      <c r="BF164" s="245">
        <f>IF(O164="snížená",K164,0)</f>
        <v>0</v>
      </c>
      <c r="BG164" s="245">
        <f>IF(O164="zákl. přenesená",K164,0)</f>
        <v>0</v>
      </c>
      <c r="BH164" s="245">
        <f>IF(O164="sníž. přenesená",K164,0)</f>
        <v>0</v>
      </c>
      <c r="BI164" s="245">
        <f>IF(O164="nulová",K164,0)</f>
        <v>0</v>
      </c>
      <c r="BJ164" s="17" t="s">
        <v>22</v>
      </c>
      <c r="BK164" s="245">
        <f>ROUND(P164*H164,2)</f>
        <v>0</v>
      </c>
      <c r="BL164" s="17" t="s">
        <v>146</v>
      </c>
      <c r="BM164" s="244" t="s">
        <v>223</v>
      </c>
    </row>
    <row r="165" s="2" customFormat="1">
      <c r="A165" s="38"/>
      <c r="B165" s="39"/>
      <c r="C165" s="40"/>
      <c r="D165" s="246" t="s">
        <v>148</v>
      </c>
      <c r="E165" s="40"/>
      <c r="F165" s="247" t="s">
        <v>224</v>
      </c>
      <c r="G165" s="40"/>
      <c r="H165" s="40"/>
      <c r="I165" s="248"/>
      <c r="J165" s="248"/>
      <c r="K165" s="40"/>
      <c r="L165" s="40"/>
      <c r="M165" s="44"/>
      <c r="N165" s="249"/>
      <c r="O165" s="250"/>
      <c r="P165" s="91"/>
      <c r="Q165" s="91"/>
      <c r="R165" s="91"/>
      <c r="S165" s="91"/>
      <c r="T165" s="91"/>
      <c r="U165" s="91"/>
      <c r="V165" s="91"/>
      <c r="W165" s="91"/>
      <c r="X165" s="92"/>
      <c r="Y165" s="38"/>
      <c r="Z165" s="38"/>
      <c r="AA165" s="38"/>
      <c r="AB165" s="38"/>
      <c r="AC165" s="38"/>
      <c r="AD165" s="38"/>
      <c r="AE165" s="38"/>
      <c r="AT165" s="17" t="s">
        <v>148</v>
      </c>
      <c r="AU165" s="17" t="s">
        <v>89</v>
      </c>
    </row>
    <row r="166" s="13" customFormat="1">
      <c r="A166" s="13"/>
      <c r="B166" s="251"/>
      <c r="C166" s="252"/>
      <c r="D166" s="246" t="s">
        <v>156</v>
      </c>
      <c r="E166" s="253" t="s">
        <v>1</v>
      </c>
      <c r="F166" s="254" t="s">
        <v>225</v>
      </c>
      <c r="G166" s="252"/>
      <c r="H166" s="255">
        <v>46.82</v>
      </c>
      <c r="I166" s="256"/>
      <c r="J166" s="256"/>
      <c r="K166" s="252"/>
      <c r="L166" s="252"/>
      <c r="M166" s="257"/>
      <c r="N166" s="258"/>
      <c r="O166" s="259"/>
      <c r="P166" s="259"/>
      <c r="Q166" s="259"/>
      <c r="R166" s="259"/>
      <c r="S166" s="259"/>
      <c r="T166" s="259"/>
      <c r="U166" s="259"/>
      <c r="V166" s="259"/>
      <c r="W166" s="259"/>
      <c r="X166" s="260"/>
      <c r="Y166" s="13"/>
      <c r="Z166" s="13"/>
      <c r="AA166" s="13"/>
      <c r="AB166" s="13"/>
      <c r="AC166" s="13"/>
      <c r="AD166" s="13"/>
      <c r="AE166" s="13"/>
      <c r="AT166" s="261" t="s">
        <v>156</v>
      </c>
      <c r="AU166" s="261" t="s">
        <v>89</v>
      </c>
      <c r="AV166" s="13" t="s">
        <v>89</v>
      </c>
      <c r="AW166" s="13" t="s">
        <v>5</v>
      </c>
      <c r="AX166" s="13" t="s">
        <v>22</v>
      </c>
      <c r="AY166" s="261" t="s">
        <v>140</v>
      </c>
    </row>
    <row r="167" s="2" customFormat="1" ht="16.5" customHeight="1">
      <c r="A167" s="38"/>
      <c r="B167" s="39"/>
      <c r="C167" s="273" t="s">
        <v>226</v>
      </c>
      <c r="D167" s="273" t="s">
        <v>213</v>
      </c>
      <c r="E167" s="274" t="s">
        <v>227</v>
      </c>
      <c r="F167" s="275" t="s">
        <v>228</v>
      </c>
      <c r="G167" s="276" t="s">
        <v>216</v>
      </c>
      <c r="H167" s="277">
        <v>3.2799999999999998</v>
      </c>
      <c r="I167" s="278"/>
      <c r="J167" s="279"/>
      <c r="K167" s="280">
        <f>ROUND(P167*H167,2)</f>
        <v>0</v>
      </c>
      <c r="L167" s="279"/>
      <c r="M167" s="281"/>
      <c r="N167" s="282" t="s">
        <v>1</v>
      </c>
      <c r="O167" s="240" t="s">
        <v>45</v>
      </c>
      <c r="P167" s="241">
        <f>I167+J167</f>
        <v>0</v>
      </c>
      <c r="Q167" s="241">
        <f>ROUND(I167*H167,2)</f>
        <v>0</v>
      </c>
      <c r="R167" s="241">
        <f>ROUND(J167*H167,2)</f>
        <v>0</v>
      </c>
      <c r="S167" s="91"/>
      <c r="T167" s="242">
        <f>S167*H167</f>
        <v>0</v>
      </c>
      <c r="U167" s="242">
        <v>0</v>
      </c>
      <c r="V167" s="242">
        <f>U167*H167</f>
        <v>0</v>
      </c>
      <c r="W167" s="242">
        <v>0</v>
      </c>
      <c r="X167" s="243">
        <f>W167*H167</f>
        <v>0</v>
      </c>
      <c r="Y167" s="38"/>
      <c r="Z167" s="38"/>
      <c r="AA167" s="38"/>
      <c r="AB167" s="38"/>
      <c r="AC167" s="38"/>
      <c r="AD167" s="38"/>
      <c r="AE167" s="38"/>
      <c r="AR167" s="244" t="s">
        <v>170</v>
      </c>
      <c r="AT167" s="244" t="s">
        <v>213</v>
      </c>
      <c r="AU167" s="244" t="s">
        <v>89</v>
      </c>
      <c r="AY167" s="17" t="s">
        <v>140</v>
      </c>
      <c r="BE167" s="245">
        <f>IF(O167="základní",K167,0)</f>
        <v>0</v>
      </c>
      <c r="BF167" s="245">
        <f>IF(O167="snížená",K167,0)</f>
        <v>0</v>
      </c>
      <c r="BG167" s="245">
        <f>IF(O167="zákl. přenesená",K167,0)</f>
        <v>0</v>
      </c>
      <c r="BH167" s="245">
        <f>IF(O167="sníž. přenesená",K167,0)</f>
        <v>0</v>
      </c>
      <c r="BI167" s="245">
        <f>IF(O167="nulová",K167,0)</f>
        <v>0</v>
      </c>
      <c r="BJ167" s="17" t="s">
        <v>22</v>
      </c>
      <c r="BK167" s="245">
        <f>ROUND(P167*H167,2)</f>
        <v>0</v>
      </c>
      <c r="BL167" s="17" t="s">
        <v>146</v>
      </c>
      <c r="BM167" s="244" t="s">
        <v>229</v>
      </c>
    </row>
    <row r="168" s="2" customFormat="1">
      <c r="A168" s="38"/>
      <c r="B168" s="39"/>
      <c r="C168" s="40"/>
      <c r="D168" s="246" t="s">
        <v>148</v>
      </c>
      <c r="E168" s="40"/>
      <c r="F168" s="247" t="s">
        <v>218</v>
      </c>
      <c r="G168" s="40"/>
      <c r="H168" s="40"/>
      <c r="I168" s="248"/>
      <c r="J168" s="248"/>
      <c r="K168" s="40"/>
      <c r="L168" s="40"/>
      <c r="M168" s="44"/>
      <c r="N168" s="249"/>
      <c r="O168" s="250"/>
      <c r="P168" s="91"/>
      <c r="Q168" s="91"/>
      <c r="R168" s="91"/>
      <c r="S168" s="91"/>
      <c r="T168" s="91"/>
      <c r="U168" s="91"/>
      <c r="V168" s="91"/>
      <c r="W168" s="91"/>
      <c r="X168" s="92"/>
      <c r="Y168" s="38"/>
      <c r="Z168" s="38"/>
      <c r="AA168" s="38"/>
      <c r="AB168" s="38"/>
      <c r="AC168" s="38"/>
      <c r="AD168" s="38"/>
      <c r="AE168" s="38"/>
      <c r="AT168" s="17" t="s">
        <v>148</v>
      </c>
      <c r="AU168" s="17" t="s">
        <v>89</v>
      </c>
    </row>
    <row r="169" s="13" customFormat="1">
      <c r="A169" s="13"/>
      <c r="B169" s="251"/>
      <c r="C169" s="252"/>
      <c r="D169" s="246" t="s">
        <v>156</v>
      </c>
      <c r="E169" s="253" t="s">
        <v>1</v>
      </c>
      <c r="F169" s="254" t="s">
        <v>230</v>
      </c>
      <c r="G169" s="252"/>
      <c r="H169" s="255">
        <v>3.2799999999999998</v>
      </c>
      <c r="I169" s="256"/>
      <c r="J169" s="256"/>
      <c r="K169" s="252"/>
      <c r="L169" s="252"/>
      <c r="M169" s="257"/>
      <c r="N169" s="258"/>
      <c r="O169" s="259"/>
      <c r="P169" s="259"/>
      <c r="Q169" s="259"/>
      <c r="R169" s="259"/>
      <c r="S169" s="259"/>
      <c r="T169" s="259"/>
      <c r="U169" s="259"/>
      <c r="V169" s="259"/>
      <c r="W169" s="259"/>
      <c r="X169" s="260"/>
      <c r="Y169" s="13"/>
      <c r="Z169" s="13"/>
      <c r="AA169" s="13"/>
      <c r="AB169" s="13"/>
      <c r="AC169" s="13"/>
      <c r="AD169" s="13"/>
      <c r="AE169" s="13"/>
      <c r="AT169" s="261" t="s">
        <v>156</v>
      </c>
      <c r="AU169" s="261" t="s">
        <v>89</v>
      </c>
      <c r="AV169" s="13" t="s">
        <v>89</v>
      </c>
      <c r="AW169" s="13" t="s">
        <v>5</v>
      </c>
      <c r="AX169" s="13" t="s">
        <v>22</v>
      </c>
      <c r="AY169" s="261" t="s">
        <v>140</v>
      </c>
    </row>
    <row r="170" s="12" customFormat="1" ht="25.92" customHeight="1">
      <c r="A170" s="12"/>
      <c r="B170" s="214"/>
      <c r="C170" s="215"/>
      <c r="D170" s="216" t="s">
        <v>81</v>
      </c>
      <c r="E170" s="217" t="s">
        <v>231</v>
      </c>
      <c r="F170" s="217" t="s">
        <v>232</v>
      </c>
      <c r="G170" s="215"/>
      <c r="H170" s="215"/>
      <c r="I170" s="218"/>
      <c r="J170" s="218"/>
      <c r="K170" s="219">
        <f>BK170</f>
        <v>0</v>
      </c>
      <c r="L170" s="215"/>
      <c r="M170" s="220"/>
      <c r="N170" s="221"/>
      <c r="O170" s="222"/>
      <c r="P170" s="222"/>
      <c r="Q170" s="223">
        <f>SUM(Q171:Q192)</f>
        <v>0</v>
      </c>
      <c r="R170" s="223">
        <f>SUM(R171:R192)</f>
        <v>0</v>
      </c>
      <c r="S170" s="222"/>
      <c r="T170" s="224">
        <f>SUM(T171:T192)</f>
        <v>0</v>
      </c>
      <c r="U170" s="222"/>
      <c r="V170" s="224">
        <f>SUM(V171:V192)</f>
        <v>0.046820000000000001</v>
      </c>
      <c r="W170" s="222"/>
      <c r="X170" s="225">
        <f>SUM(X171:X192)</f>
        <v>0</v>
      </c>
      <c r="Y170" s="12"/>
      <c r="Z170" s="12"/>
      <c r="AA170" s="12"/>
      <c r="AB170" s="12"/>
      <c r="AC170" s="12"/>
      <c r="AD170" s="12"/>
      <c r="AE170" s="12"/>
      <c r="AR170" s="226" t="s">
        <v>233</v>
      </c>
      <c r="AT170" s="227" t="s">
        <v>81</v>
      </c>
      <c r="AU170" s="227" t="s">
        <v>82</v>
      </c>
      <c r="AY170" s="226" t="s">
        <v>140</v>
      </c>
      <c r="BK170" s="228">
        <f>SUM(BK171:BK192)</f>
        <v>0</v>
      </c>
    </row>
    <row r="171" s="2" customFormat="1" ht="16.5" customHeight="1">
      <c r="A171" s="38"/>
      <c r="B171" s="39"/>
      <c r="C171" s="231" t="s">
        <v>234</v>
      </c>
      <c r="D171" s="231" t="s">
        <v>142</v>
      </c>
      <c r="E171" s="232" t="s">
        <v>164</v>
      </c>
      <c r="F171" s="233" t="s">
        <v>235</v>
      </c>
      <c r="G171" s="234" t="s">
        <v>236</v>
      </c>
      <c r="H171" s="235">
        <v>1</v>
      </c>
      <c r="I171" s="236"/>
      <c r="J171" s="236"/>
      <c r="K171" s="237">
        <f>ROUND(P171*H171,2)</f>
        <v>0</v>
      </c>
      <c r="L171" s="238"/>
      <c r="M171" s="44"/>
      <c r="N171" s="239" t="s">
        <v>1</v>
      </c>
      <c r="O171" s="240" t="s">
        <v>45</v>
      </c>
      <c r="P171" s="241">
        <f>I171+J171</f>
        <v>0</v>
      </c>
      <c r="Q171" s="241">
        <f>ROUND(I171*H171,2)</f>
        <v>0</v>
      </c>
      <c r="R171" s="241">
        <f>ROUND(J171*H171,2)</f>
        <v>0</v>
      </c>
      <c r="S171" s="91"/>
      <c r="T171" s="242">
        <f>S171*H171</f>
        <v>0</v>
      </c>
      <c r="U171" s="242">
        <v>0</v>
      </c>
      <c r="V171" s="242">
        <f>U171*H171</f>
        <v>0</v>
      </c>
      <c r="W171" s="242">
        <v>0</v>
      </c>
      <c r="X171" s="243">
        <f>W171*H171</f>
        <v>0</v>
      </c>
      <c r="Y171" s="38"/>
      <c r="Z171" s="38"/>
      <c r="AA171" s="38"/>
      <c r="AB171" s="38"/>
      <c r="AC171" s="38"/>
      <c r="AD171" s="38"/>
      <c r="AE171" s="38"/>
      <c r="AR171" s="244" t="s">
        <v>146</v>
      </c>
      <c r="AT171" s="244" t="s">
        <v>142</v>
      </c>
      <c r="AU171" s="244" t="s">
        <v>22</v>
      </c>
      <c r="AY171" s="17" t="s">
        <v>140</v>
      </c>
      <c r="BE171" s="245">
        <f>IF(O171="základní",K171,0)</f>
        <v>0</v>
      </c>
      <c r="BF171" s="245">
        <f>IF(O171="snížená",K171,0)</f>
        <v>0</v>
      </c>
      <c r="BG171" s="245">
        <f>IF(O171="zákl. přenesená",K171,0)</f>
        <v>0</v>
      </c>
      <c r="BH171" s="245">
        <f>IF(O171="sníž. přenesená",K171,0)</f>
        <v>0</v>
      </c>
      <c r="BI171" s="245">
        <f>IF(O171="nulová",K171,0)</f>
        <v>0</v>
      </c>
      <c r="BJ171" s="17" t="s">
        <v>22</v>
      </c>
      <c r="BK171" s="245">
        <f>ROUND(P171*H171,2)</f>
        <v>0</v>
      </c>
      <c r="BL171" s="17" t="s">
        <v>146</v>
      </c>
      <c r="BM171" s="244" t="s">
        <v>237</v>
      </c>
    </row>
    <row r="172" s="2" customFormat="1" ht="21.75" customHeight="1">
      <c r="A172" s="38"/>
      <c r="B172" s="39"/>
      <c r="C172" s="273" t="s">
        <v>238</v>
      </c>
      <c r="D172" s="273" t="s">
        <v>213</v>
      </c>
      <c r="E172" s="274" t="s">
        <v>239</v>
      </c>
      <c r="F172" s="275" t="s">
        <v>240</v>
      </c>
      <c r="G172" s="276" t="s">
        <v>176</v>
      </c>
      <c r="H172" s="277">
        <v>1100</v>
      </c>
      <c r="I172" s="278"/>
      <c r="J172" s="279"/>
      <c r="K172" s="280">
        <f>ROUND(P172*H172,2)</f>
        <v>0</v>
      </c>
      <c r="L172" s="279"/>
      <c r="M172" s="281"/>
      <c r="N172" s="282" t="s">
        <v>1</v>
      </c>
      <c r="O172" s="240" t="s">
        <v>45</v>
      </c>
      <c r="P172" s="241">
        <f>I172+J172</f>
        <v>0</v>
      </c>
      <c r="Q172" s="241">
        <f>ROUND(I172*H172,2)</f>
        <v>0</v>
      </c>
      <c r="R172" s="241">
        <f>ROUND(J172*H172,2)</f>
        <v>0</v>
      </c>
      <c r="S172" s="91"/>
      <c r="T172" s="242">
        <f>S172*H172</f>
        <v>0</v>
      </c>
      <c r="U172" s="242">
        <v>0</v>
      </c>
      <c r="V172" s="242">
        <f>U172*H172</f>
        <v>0</v>
      </c>
      <c r="W172" s="242">
        <v>0</v>
      </c>
      <c r="X172" s="243">
        <f>W172*H172</f>
        <v>0</v>
      </c>
      <c r="Y172" s="38"/>
      <c r="Z172" s="38"/>
      <c r="AA172" s="38"/>
      <c r="AB172" s="38"/>
      <c r="AC172" s="38"/>
      <c r="AD172" s="38"/>
      <c r="AE172" s="38"/>
      <c r="AR172" s="244" t="s">
        <v>170</v>
      </c>
      <c r="AT172" s="244" t="s">
        <v>213</v>
      </c>
      <c r="AU172" s="244" t="s">
        <v>22</v>
      </c>
      <c r="AY172" s="17" t="s">
        <v>140</v>
      </c>
      <c r="BE172" s="245">
        <f>IF(O172="základní",K172,0)</f>
        <v>0</v>
      </c>
      <c r="BF172" s="245">
        <f>IF(O172="snížená",K172,0)</f>
        <v>0</v>
      </c>
      <c r="BG172" s="245">
        <f>IF(O172="zákl. přenesená",K172,0)</f>
        <v>0</v>
      </c>
      <c r="BH172" s="245">
        <f>IF(O172="sníž. přenesená",K172,0)</f>
        <v>0</v>
      </c>
      <c r="BI172" s="245">
        <f>IF(O172="nulová",K172,0)</f>
        <v>0</v>
      </c>
      <c r="BJ172" s="17" t="s">
        <v>22</v>
      </c>
      <c r="BK172" s="245">
        <f>ROUND(P172*H172,2)</f>
        <v>0</v>
      </c>
      <c r="BL172" s="17" t="s">
        <v>146</v>
      </c>
      <c r="BM172" s="244" t="s">
        <v>241</v>
      </c>
    </row>
    <row r="173" s="2" customFormat="1">
      <c r="A173" s="38"/>
      <c r="B173" s="39"/>
      <c r="C173" s="40"/>
      <c r="D173" s="246" t="s">
        <v>148</v>
      </c>
      <c r="E173" s="40"/>
      <c r="F173" s="247" t="s">
        <v>240</v>
      </c>
      <c r="G173" s="40"/>
      <c r="H173" s="40"/>
      <c r="I173" s="248"/>
      <c r="J173" s="248"/>
      <c r="K173" s="40"/>
      <c r="L173" s="40"/>
      <c r="M173" s="44"/>
      <c r="N173" s="249"/>
      <c r="O173" s="250"/>
      <c r="P173" s="91"/>
      <c r="Q173" s="91"/>
      <c r="R173" s="91"/>
      <c r="S173" s="91"/>
      <c r="T173" s="91"/>
      <c r="U173" s="91"/>
      <c r="V173" s="91"/>
      <c r="W173" s="91"/>
      <c r="X173" s="92"/>
      <c r="Y173" s="38"/>
      <c r="Z173" s="38"/>
      <c r="AA173" s="38"/>
      <c r="AB173" s="38"/>
      <c r="AC173" s="38"/>
      <c r="AD173" s="38"/>
      <c r="AE173" s="38"/>
      <c r="AT173" s="17" t="s">
        <v>148</v>
      </c>
      <c r="AU173" s="17" t="s">
        <v>22</v>
      </c>
    </row>
    <row r="174" s="13" customFormat="1">
      <c r="A174" s="13"/>
      <c r="B174" s="251"/>
      <c r="C174" s="252"/>
      <c r="D174" s="246" t="s">
        <v>156</v>
      </c>
      <c r="E174" s="253" t="s">
        <v>1</v>
      </c>
      <c r="F174" s="254" t="s">
        <v>242</v>
      </c>
      <c r="G174" s="252"/>
      <c r="H174" s="255">
        <v>1100</v>
      </c>
      <c r="I174" s="256"/>
      <c r="J174" s="256"/>
      <c r="K174" s="252"/>
      <c r="L174" s="252"/>
      <c r="M174" s="257"/>
      <c r="N174" s="258"/>
      <c r="O174" s="259"/>
      <c r="P174" s="259"/>
      <c r="Q174" s="259"/>
      <c r="R174" s="259"/>
      <c r="S174" s="259"/>
      <c r="T174" s="259"/>
      <c r="U174" s="259"/>
      <c r="V174" s="259"/>
      <c r="W174" s="259"/>
      <c r="X174" s="260"/>
      <c r="Y174" s="13"/>
      <c r="Z174" s="13"/>
      <c r="AA174" s="13"/>
      <c r="AB174" s="13"/>
      <c r="AC174" s="13"/>
      <c r="AD174" s="13"/>
      <c r="AE174" s="13"/>
      <c r="AT174" s="261" t="s">
        <v>156</v>
      </c>
      <c r="AU174" s="261" t="s">
        <v>22</v>
      </c>
      <c r="AV174" s="13" t="s">
        <v>89</v>
      </c>
      <c r="AW174" s="13" t="s">
        <v>5</v>
      </c>
      <c r="AX174" s="13" t="s">
        <v>82</v>
      </c>
      <c r="AY174" s="261" t="s">
        <v>140</v>
      </c>
    </row>
    <row r="175" s="14" customFormat="1">
      <c r="A175" s="14"/>
      <c r="B175" s="262"/>
      <c r="C175" s="263"/>
      <c r="D175" s="246" t="s">
        <v>156</v>
      </c>
      <c r="E175" s="264" t="s">
        <v>1</v>
      </c>
      <c r="F175" s="265" t="s">
        <v>163</v>
      </c>
      <c r="G175" s="263"/>
      <c r="H175" s="266">
        <v>1100</v>
      </c>
      <c r="I175" s="267"/>
      <c r="J175" s="267"/>
      <c r="K175" s="263"/>
      <c r="L175" s="263"/>
      <c r="M175" s="268"/>
      <c r="N175" s="269"/>
      <c r="O175" s="270"/>
      <c r="P175" s="270"/>
      <c r="Q175" s="270"/>
      <c r="R175" s="270"/>
      <c r="S175" s="270"/>
      <c r="T175" s="270"/>
      <c r="U175" s="270"/>
      <c r="V175" s="270"/>
      <c r="W175" s="270"/>
      <c r="X175" s="271"/>
      <c r="Y175" s="14"/>
      <c r="Z175" s="14"/>
      <c r="AA175" s="14"/>
      <c r="AB175" s="14"/>
      <c r="AC175" s="14"/>
      <c r="AD175" s="14"/>
      <c r="AE175" s="14"/>
      <c r="AT175" s="272" t="s">
        <v>156</v>
      </c>
      <c r="AU175" s="272" t="s">
        <v>22</v>
      </c>
      <c r="AV175" s="14" t="s">
        <v>146</v>
      </c>
      <c r="AW175" s="14" t="s">
        <v>5</v>
      </c>
      <c r="AX175" s="14" t="s">
        <v>22</v>
      </c>
      <c r="AY175" s="272" t="s">
        <v>140</v>
      </c>
    </row>
    <row r="176" s="2" customFormat="1" ht="21.75" customHeight="1">
      <c r="A176" s="38"/>
      <c r="B176" s="39"/>
      <c r="C176" s="231" t="s">
        <v>28</v>
      </c>
      <c r="D176" s="231" t="s">
        <v>142</v>
      </c>
      <c r="E176" s="232" t="s">
        <v>243</v>
      </c>
      <c r="F176" s="233" t="s">
        <v>244</v>
      </c>
      <c r="G176" s="234" t="s">
        <v>176</v>
      </c>
      <c r="H176" s="235">
        <v>2341</v>
      </c>
      <c r="I176" s="236"/>
      <c r="J176" s="236"/>
      <c r="K176" s="237">
        <f>ROUND(P176*H176,2)</f>
        <v>0</v>
      </c>
      <c r="L176" s="238"/>
      <c r="M176" s="44"/>
      <c r="N176" s="239" t="s">
        <v>1</v>
      </c>
      <c r="O176" s="240" t="s">
        <v>45</v>
      </c>
      <c r="P176" s="241">
        <f>I176+J176</f>
        <v>0</v>
      </c>
      <c r="Q176" s="241">
        <f>ROUND(I176*H176,2)</f>
        <v>0</v>
      </c>
      <c r="R176" s="241">
        <f>ROUND(J176*H176,2)</f>
        <v>0</v>
      </c>
      <c r="S176" s="91"/>
      <c r="T176" s="242">
        <f>S176*H176</f>
        <v>0</v>
      </c>
      <c r="U176" s="242">
        <v>0</v>
      </c>
      <c r="V176" s="242">
        <f>U176*H176</f>
        <v>0</v>
      </c>
      <c r="W176" s="242">
        <v>0</v>
      </c>
      <c r="X176" s="243">
        <f>W176*H176</f>
        <v>0</v>
      </c>
      <c r="Y176" s="38"/>
      <c r="Z176" s="38"/>
      <c r="AA176" s="38"/>
      <c r="AB176" s="38"/>
      <c r="AC176" s="38"/>
      <c r="AD176" s="38"/>
      <c r="AE176" s="38"/>
      <c r="AR176" s="244" t="s">
        <v>146</v>
      </c>
      <c r="AT176" s="244" t="s">
        <v>142</v>
      </c>
      <c r="AU176" s="244" t="s">
        <v>22</v>
      </c>
      <c r="AY176" s="17" t="s">
        <v>140</v>
      </c>
      <c r="BE176" s="245">
        <f>IF(O176="základní",K176,0)</f>
        <v>0</v>
      </c>
      <c r="BF176" s="245">
        <f>IF(O176="snížená",K176,0)</f>
        <v>0</v>
      </c>
      <c r="BG176" s="245">
        <f>IF(O176="zákl. přenesená",K176,0)</f>
        <v>0</v>
      </c>
      <c r="BH176" s="245">
        <f>IF(O176="sníž. přenesená",K176,0)</f>
        <v>0</v>
      </c>
      <c r="BI176" s="245">
        <f>IF(O176="nulová",K176,0)</f>
        <v>0</v>
      </c>
      <c r="BJ176" s="17" t="s">
        <v>22</v>
      </c>
      <c r="BK176" s="245">
        <f>ROUND(P176*H176,2)</f>
        <v>0</v>
      </c>
      <c r="BL176" s="17" t="s">
        <v>146</v>
      </c>
      <c r="BM176" s="244" t="s">
        <v>245</v>
      </c>
    </row>
    <row r="177" s="2" customFormat="1" ht="24.15" customHeight="1">
      <c r="A177" s="38"/>
      <c r="B177" s="39"/>
      <c r="C177" s="231" t="s">
        <v>246</v>
      </c>
      <c r="D177" s="231" t="s">
        <v>142</v>
      </c>
      <c r="E177" s="232" t="s">
        <v>247</v>
      </c>
      <c r="F177" s="233" t="s">
        <v>248</v>
      </c>
      <c r="G177" s="234" t="s">
        <v>176</v>
      </c>
      <c r="H177" s="235">
        <v>2341</v>
      </c>
      <c r="I177" s="236"/>
      <c r="J177" s="236"/>
      <c r="K177" s="237">
        <f>ROUND(P177*H177,2)</f>
        <v>0</v>
      </c>
      <c r="L177" s="238"/>
      <c r="M177" s="44"/>
      <c r="N177" s="239" t="s">
        <v>1</v>
      </c>
      <c r="O177" s="240" t="s">
        <v>45</v>
      </c>
      <c r="P177" s="241">
        <f>I177+J177</f>
        <v>0</v>
      </c>
      <c r="Q177" s="241">
        <f>ROUND(I177*H177,2)</f>
        <v>0</v>
      </c>
      <c r="R177" s="241">
        <f>ROUND(J177*H177,2)</f>
        <v>0</v>
      </c>
      <c r="S177" s="91"/>
      <c r="T177" s="242">
        <f>S177*H177</f>
        <v>0</v>
      </c>
      <c r="U177" s="242">
        <v>0</v>
      </c>
      <c r="V177" s="242">
        <f>U177*H177</f>
        <v>0</v>
      </c>
      <c r="W177" s="242">
        <v>0</v>
      </c>
      <c r="X177" s="243">
        <f>W177*H177</f>
        <v>0</v>
      </c>
      <c r="Y177" s="38"/>
      <c r="Z177" s="38"/>
      <c r="AA177" s="38"/>
      <c r="AB177" s="38"/>
      <c r="AC177" s="38"/>
      <c r="AD177" s="38"/>
      <c r="AE177" s="38"/>
      <c r="AR177" s="244" t="s">
        <v>146</v>
      </c>
      <c r="AT177" s="244" t="s">
        <v>142</v>
      </c>
      <c r="AU177" s="244" t="s">
        <v>22</v>
      </c>
      <c r="AY177" s="17" t="s">
        <v>140</v>
      </c>
      <c r="BE177" s="245">
        <f>IF(O177="základní",K177,0)</f>
        <v>0</v>
      </c>
      <c r="BF177" s="245">
        <f>IF(O177="snížená",K177,0)</f>
        <v>0</v>
      </c>
      <c r="BG177" s="245">
        <f>IF(O177="zákl. přenesená",K177,0)</f>
        <v>0</v>
      </c>
      <c r="BH177" s="245">
        <f>IF(O177="sníž. přenesená",K177,0)</f>
        <v>0</v>
      </c>
      <c r="BI177" s="245">
        <f>IF(O177="nulová",K177,0)</f>
        <v>0</v>
      </c>
      <c r="BJ177" s="17" t="s">
        <v>22</v>
      </c>
      <c r="BK177" s="245">
        <f>ROUND(P177*H177,2)</f>
        <v>0</v>
      </c>
      <c r="BL177" s="17" t="s">
        <v>146</v>
      </c>
      <c r="BM177" s="244" t="s">
        <v>249</v>
      </c>
    </row>
    <row r="178" s="2" customFormat="1" ht="16.5" customHeight="1">
      <c r="A178" s="38"/>
      <c r="B178" s="39"/>
      <c r="C178" s="273" t="s">
        <v>250</v>
      </c>
      <c r="D178" s="273" t="s">
        <v>213</v>
      </c>
      <c r="E178" s="274" t="s">
        <v>251</v>
      </c>
      <c r="F178" s="275" t="s">
        <v>222</v>
      </c>
      <c r="G178" s="276" t="s">
        <v>216</v>
      </c>
      <c r="H178" s="277">
        <v>46.82</v>
      </c>
      <c r="I178" s="278"/>
      <c r="J178" s="279"/>
      <c r="K178" s="280">
        <f>ROUND(P178*H178,2)</f>
        <v>0</v>
      </c>
      <c r="L178" s="279"/>
      <c r="M178" s="281"/>
      <c r="N178" s="282" t="s">
        <v>1</v>
      </c>
      <c r="O178" s="240" t="s">
        <v>45</v>
      </c>
      <c r="P178" s="241">
        <f>I178+J178</f>
        <v>0</v>
      </c>
      <c r="Q178" s="241">
        <f>ROUND(I178*H178,2)</f>
        <v>0</v>
      </c>
      <c r="R178" s="241">
        <f>ROUND(J178*H178,2)</f>
        <v>0</v>
      </c>
      <c r="S178" s="91"/>
      <c r="T178" s="242">
        <f>S178*H178</f>
        <v>0</v>
      </c>
      <c r="U178" s="242">
        <v>0.001</v>
      </c>
      <c r="V178" s="242">
        <f>U178*H178</f>
        <v>0.046820000000000001</v>
      </c>
      <c r="W178" s="242">
        <v>0</v>
      </c>
      <c r="X178" s="243">
        <f>W178*H178</f>
        <v>0</v>
      </c>
      <c r="Y178" s="38"/>
      <c r="Z178" s="38"/>
      <c r="AA178" s="38"/>
      <c r="AB178" s="38"/>
      <c r="AC178" s="38"/>
      <c r="AD178" s="38"/>
      <c r="AE178" s="38"/>
      <c r="AR178" s="244" t="s">
        <v>170</v>
      </c>
      <c r="AT178" s="244" t="s">
        <v>213</v>
      </c>
      <c r="AU178" s="244" t="s">
        <v>22</v>
      </c>
      <c r="AY178" s="17" t="s">
        <v>140</v>
      </c>
      <c r="BE178" s="245">
        <f>IF(O178="základní",K178,0)</f>
        <v>0</v>
      </c>
      <c r="BF178" s="245">
        <f>IF(O178="snížená",K178,0)</f>
        <v>0</v>
      </c>
      <c r="BG178" s="245">
        <f>IF(O178="zákl. přenesená",K178,0)</f>
        <v>0</v>
      </c>
      <c r="BH178" s="245">
        <f>IF(O178="sníž. přenesená",K178,0)</f>
        <v>0</v>
      </c>
      <c r="BI178" s="245">
        <f>IF(O178="nulová",K178,0)</f>
        <v>0</v>
      </c>
      <c r="BJ178" s="17" t="s">
        <v>22</v>
      </c>
      <c r="BK178" s="245">
        <f>ROUND(P178*H178,2)</f>
        <v>0</v>
      </c>
      <c r="BL178" s="17" t="s">
        <v>146</v>
      </c>
      <c r="BM178" s="244" t="s">
        <v>252</v>
      </c>
    </row>
    <row r="179" s="2" customFormat="1">
      <c r="A179" s="38"/>
      <c r="B179" s="39"/>
      <c r="C179" s="40"/>
      <c r="D179" s="246" t="s">
        <v>148</v>
      </c>
      <c r="E179" s="40"/>
      <c r="F179" s="247" t="s">
        <v>224</v>
      </c>
      <c r="G179" s="40"/>
      <c r="H179" s="40"/>
      <c r="I179" s="248"/>
      <c r="J179" s="248"/>
      <c r="K179" s="40"/>
      <c r="L179" s="40"/>
      <c r="M179" s="44"/>
      <c r="N179" s="249"/>
      <c r="O179" s="250"/>
      <c r="P179" s="91"/>
      <c r="Q179" s="91"/>
      <c r="R179" s="91"/>
      <c r="S179" s="91"/>
      <c r="T179" s="91"/>
      <c r="U179" s="91"/>
      <c r="V179" s="91"/>
      <c r="W179" s="91"/>
      <c r="X179" s="92"/>
      <c r="Y179" s="38"/>
      <c r="Z179" s="38"/>
      <c r="AA179" s="38"/>
      <c r="AB179" s="38"/>
      <c r="AC179" s="38"/>
      <c r="AD179" s="38"/>
      <c r="AE179" s="38"/>
      <c r="AT179" s="17" t="s">
        <v>148</v>
      </c>
      <c r="AU179" s="17" t="s">
        <v>22</v>
      </c>
    </row>
    <row r="180" s="13" customFormat="1">
      <c r="A180" s="13"/>
      <c r="B180" s="251"/>
      <c r="C180" s="252"/>
      <c r="D180" s="246" t="s">
        <v>156</v>
      </c>
      <c r="E180" s="253" t="s">
        <v>1</v>
      </c>
      <c r="F180" s="254" t="s">
        <v>225</v>
      </c>
      <c r="G180" s="252"/>
      <c r="H180" s="255">
        <v>46.82</v>
      </c>
      <c r="I180" s="256"/>
      <c r="J180" s="256"/>
      <c r="K180" s="252"/>
      <c r="L180" s="252"/>
      <c r="M180" s="257"/>
      <c r="N180" s="258"/>
      <c r="O180" s="259"/>
      <c r="P180" s="259"/>
      <c r="Q180" s="259"/>
      <c r="R180" s="259"/>
      <c r="S180" s="259"/>
      <c r="T180" s="259"/>
      <c r="U180" s="259"/>
      <c r="V180" s="259"/>
      <c r="W180" s="259"/>
      <c r="X180" s="260"/>
      <c r="Y180" s="13"/>
      <c r="Z180" s="13"/>
      <c r="AA180" s="13"/>
      <c r="AB180" s="13"/>
      <c r="AC180" s="13"/>
      <c r="AD180" s="13"/>
      <c r="AE180" s="13"/>
      <c r="AT180" s="261" t="s">
        <v>156</v>
      </c>
      <c r="AU180" s="261" t="s">
        <v>22</v>
      </c>
      <c r="AV180" s="13" t="s">
        <v>89</v>
      </c>
      <c r="AW180" s="13" t="s">
        <v>5</v>
      </c>
      <c r="AX180" s="13" t="s">
        <v>22</v>
      </c>
      <c r="AY180" s="261" t="s">
        <v>140</v>
      </c>
    </row>
    <row r="181" s="2" customFormat="1" ht="24.15" customHeight="1">
      <c r="A181" s="38"/>
      <c r="B181" s="39"/>
      <c r="C181" s="231" t="s">
        <v>253</v>
      </c>
      <c r="D181" s="231" t="s">
        <v>142</v>
      </c>
      <c r="E181" s="232" t="s">
        <v>254</v>
      </c>
      <c r="F181" s="233" t="s">
        <v>255</v>
      </c>
      <c r="G181" s="234" t="s">
        <v>256</v>
      </c>
      <c r="H181" s="235">
        <v>2.8079999999999998</v>
      </c>
      <c r="I181" s="236"/>
      <c r="J181" s="236"/>
      <c r="K181" s="237">
        <f>ROUND(P181*H181,2)</f>
        <v>0</v>
      </c>
      <c r="L181" s="238"/>
      <c r="M181" s="44"/>
      <c r="N181" s="239" t="s">
        <v>1</v>
      </c>
      <c r="O181" s="240" t="s">
        <v>45</v>
      </c>
      <c r="P181" s="241">
        <f>I181+J181</f>
        <v>0</v>
      </c>
      <c r="Q181" s="241">
        <f>ROUND(I181*H181,2)</f>
        <v>0</v>
      </c>
      <c r="R181" s="241">
        <f>ROUND(J181*H181,2)</f>
        <v>0</v>
      </c>
      <c r="S181" s="91"/>
      <c r="T181" s="242">
        <f>S181*H181</f>
        <v>0</v>
      </c>
      <c r="U181" s="242">
        <v>0</v>
      </c>
      <c r="V181" s="242">
        <f>U181*H181</f>
        <v>0</v>
      </c>
      <c r="W181" s="242">
        <v>0</v>
      </c>
      <c r="X181" s="243">
        <f>W181*H181</f>
        <v>0</v>
      </c>
      <c r="Y181" s="38"/>
      <c r="Z181" s="38"/>
      <c r="AA181" s="38"/>
      <c r="AB181" s="38"/>
      <c r="AC181" s="38"/>
      <c r="AD181" s="38"/>
      <c r="AE181" s="38"/>
      <c r="AR181" s="244" t="s">
        <v>146</v>
      </c>
      <c r="AT181" s="244" t="s">
        <v>142</v>
      </c>
      <c r="AU181" s="244" t="s">
        <v>22</v>
      </c>
      <c r="AY181" s="17" t="s">
        <v>140</v>
      </c>
      <c r="BE181" s="245">
        <f>IF(O181="základní",K181,0)</f>
        <v>0</v>
      </c>
      <c r="BF181" s="245">
        <f>IF(O181="snížená",K181,0)</f>
        <v>0</v>
      </c>
      <c r="BG181" s="245">
        <f>IF(O181="zákl. přenesená",K181,0)</f>
        <v>0</v>
      </c>
      <c r="BH181" s="245">
        <f>IF(O181="sníž. přenesená",K181,0)</f>
        <v>0</v>
      </c>
      <c r="BI181" s="245">
        <f>IF(O181="nulová",K181,0)</f>
        <v>0</v>
      </c>
      <c r="BJ181" s="17" t="s">
        <v>22</v>
      </c>
      <c r="BK181" s="245">
        <f>ROUND(P181*H181,2)</f>
        <v>0</v>
      </c>
      <c r="BL181" s="17" t="s">
        <v>146</v>
      </c>
      <c r="BM181" s="244" t="s">
        <v>257</v>
      </c>
    </row>
    <row r="182" s="13" customFormat="1">
      <c r="A182" s="13"/>
      <c r="B182" s="251"/>
      <c r="C182" s="252"/>
      <c r="D182" s="246" t="s">
        <v>156</v>
      </c>
      <c r="E182" s="253" t="s">
        <v>1</v>
      </c>
      <c r="F182" s="254" t="s">
        <v>258</v>
      </c>
      <c r="G182" s="252"/>
      <c r="H182" s="255">
        <v>0.70199999999999996</v>
      </c>
      <c r="I182" s="256"/>
      <c r="J182" s="256"/>
      <c r="K182" s="252"/>
      <c r="L182" s="252"/>
      <c r="M182" s="257"/>
      <c r="N182" s="258"/>
      <c r="O182" s="259"/>
      <c r="P182" s="259"/>
      <c r="Q182" s="259"/>
      <c r="R182" s="259"/>
      <c r="S182" s="259"/>
      <c r="T182" s="259"/>
      <c r="U182" s="259"/>
      <c r="V182" s="259"/>
      <c r="W182" s="259"/>
      <c r="X182" s="260"/>
      <c r="Y182" s="13"/>
      <c r="Z182" s="13"/>
      <c r="AA182" s="13"/>
      <c r="AB182" s="13"/>
      <c r="AC182" s="13"/>
      <c r="AD182" s="13"/>
      <c r="AE182" s="13"/>
      <c r="AT182" s="261" t="s">
        <v>156</v>
      </c>
      <c r="AU182" s="261" t="s">
        <v>22</v>
      </c>
      <c r="AV182" s="13" t="s">
        <v>89</v>
      </c>
      <c r="AW182" s="13" t="s">
        <v>5</v>
      </c>
      <c r="AX182" s="13" t="s">
        <v>82</v>
      </c>
      <c r="AY182" s="261" t="s">
        <v>140</v>
      </c>
    </row>
    <row r="183" s="15" customFormat="1">
      <c r="A183" s="15"/>
      <c r="B183" s="283"/>
      <c r="C183" s="284"/>
      <c r="D183" s="246" t="s">
        <v>156</v>
      </c>
      <c r="E183" s="285" t="s">
        <v>1</v>
      </c>
      <c r="F183" s="286" t="s">
        <v>259</v>
      </c>
      <c r="G183" s="284"/>
      <c r="H183" s="287">
        <v>0.70199999999999996</v>
      </c>
      <c r="I183" s="288"/>
      <c r="J183" s="288"/>
      <c r="K183" s="284"/>
      <c r="L183" s="284"/>
      <c r="M183" s="289"/>
      <c r="N183" s="290"/>
      <c r="O183" s="291"/>
      <c r="P183" s="291"/>
      <c r="Q183" s="291"/>
      <c r="R183" s="291"/>
      <c r="S183" s="291"/>
      <c r="T183" s="291"/>
      <c r="U183" s="291"/>
      <c r="V183" s="291"/>
      <c r="W183" s="291"/>
      <c r="X183" s="292"/>
      <c r="Y183" s="15"/>
      <c r="Z183" s="15"/>
      <c r="AA183" s="15"/>
      <c r="AB183" s="15"/>
      <c r="AC183" s="15"/>
      <c r="AD183" s="15"/>
      <c r="AE183" s="15"/>
      <c r="AT183" s="293" t="s">
        <v>156</v>
      </c>
      <c r="AU183" s="293" t="s">
        <v>22</v>
      </c>
      <c r="AV183" s="15" t="s">
        <v>260</v>
      </c>
      <c r="AW183" s="15" t="s">
        <v>5</v>
      </c>
      <c r="AX183" s="15" t="s">
        <v>82</v>
      </c>
      <c r="AY183" s="293" t="s">
        <v>140</v>
      </c>
    </row>
    <row r="184" s="13" customFormat="1">
      <c r="A184" s="13"/>
      <c r="B184" s="251"/>
      <c r="C184" s="252"/>
      <c r="D184" s="246" t="s">
        <v>156</v>
      </c>
      <c r="E184" s="253" t="s">
        <v>1</v>
      </c>
      <c r="F184" s="254" t="s">
        <v>258</v>
      </c>
      <c r="G184" s="252"/>
      <c r="H184" s="255">
        <v>0.70199999999999996</v>
      </c>
      <c r="I184" s="256"/>
      <c r="J184" s="256"/>
      <c r="K184" s="252"/>
      <c r="L184" s="252"/>
      <c r="M184" s="257"/>
      <c r="N184" s="258"/>
      <c r="O184" s="259"/>
      <c r="P184" s="259"/>
      <c r="Q184" s="259"/>
      <c r="R184" s="259"/>
      <c r="S184" s="259"/>
      <c r="T184" s="259"/>
      <c r="U184" s="259"/>
      <c r="V184" s="259"/>
      <c r="W184" s="259"/>
      <c r="X184" s="260"/>
      <c r="Y184" s="13"/>
      <c r="Z184" s="13"/>
      <c r="AA184" s="13"/>
      <c r="AB184" s="13"/>
      <c r="AC184" s="13"/>
      <c r="AD184" s="13"/>
      <c r="AE184" s="13"/>
      <c r="AT184" s="261" t="s">
        <v>156</v>
      </c>
      <c r="AU184" s="261" t="s">
        <v>22</v>
      </c>
      <c r="AV184" s="13" t="s">
        <v>89</v>
      </c>
      <c r="AW184" s="13" t="s">
        <v>5</v>
      </c>
      <c r="AX184" s="13" t="s">
        <v>82</v>
      </c>
      <c r="AY184" s="261" t="s">
        <v>140</v>
      </c>
    </row>
    <row r="185" s="15" customFormat="1">
      <c r="A185" s="15"/>
      <c r="B185" s="283"/>
      <c r="C185" s="284"/>
      <c r="D185" s="246" t="s">
        <v>156</v>
      </c>
      <c r="E185" s="285" t="s">
        <v>1</v>
      </c>
      <c r="F185" s="286" t="s">
        <v>261</v>
      </c>
      <c r="G185" s="284"/>
      <c r="H185" s="287">
        <v>0.70199999999999996</v>
      </c>
      <c r="I185" s="288"/>
      <c r="J185" s="288"/>
      <c r="K185" s="284"/>
      <c r="L185" s="284"/>
      <c r="M185" s="289"/>
      <c r="N185" s="290"/>
      <c r="O185" s="291"/>
      <c r="P185" s="291"/>
      <c r="Q185" s="291"/>
      <c r="R185" s="291"/>
      <c r="S185" s="291"/>
      <c r="T185" s="291"/>
      <c r="U185" s="291"/>
      <c r="V185" s="291"/>
      <c r="W185" s="291"/>
      <c r="X185" s="292"/>
      <c r="Y185" s="15"/>
      <c r="Z185" s="15"/>
      <c r="AA185" s="15"/>
      <c r="AB185" s="15"/>
      <c r="AC185" s="15"/>
      <c r="AD185" s="15"/>
      <c r="AE185" s="15"/>
      <c r="AT185" s="293" t="s">
        <v>156</v>
      </c>
      <c r="AU185" s="293" t="s">
        <v>22</v>
      </c>
      <c r="AV185" s="15" t="s">
        <v>260</v>
      </c>
      <c r="AW185" s="15" t="s">
        <v>5</v>
      </c>
      <c r="AX185" s="15" t="s">
        <v>82</v>
      </c>
      <c r="AY185" s="293" t="s">
        <v>140</v>
      </c>
    </row>
    <row r="186" s="13" customFormat="1">
      <c r="A186" s="13"/>
      <c r="B186" s="251"/>
      <c r="C186" s="252"/>
      <c r="D186" s="246" t="s">
        <v>156</v>
      </c>
      <c r="E186" s="253" t="s">
        <v>1</v>
      </c>
      <c r="F186" s="254" t="s">
        <v>258</v>
      </c>
      <c r="G186" s="252"/>
      <c r="H186" s="255">
        <v>0.70199999999999996</v>
      </c>
      <c r="I186" s="256"/>
      <c r="J186" s="256"/>
      <c r="K186" s="252"/>
      <c r="L186" s="252"/>
      <c r="M186" s="257"/>
      <c r="N186" s="258"/>
      <c r="O186" s="259"/>
      <c r="P186" s="259"/>
      <c r="Q186" s="259"/>
      <c r="R186" s="259"/>
      <c r="S186" s="259"/>
      <c r="T186" s="259"/>
      <c r="U186" s="259"/>
      <c r="V186" s="259"/>
      <c r="W186" s="259"/>
      <c r="X186" s="260"/>
      <c r="Y186" s="13"/>
      <c r="Z186" s="13"/>
      <c r="AA186" s="13"/>
      <c r="AB186" s="13"/>
      <c r="AC186" s="13"/>
      <c r="AD186" s="13"/>
      <c r="AE186" s="13"/>
      <c r="AT186" s="261" t="s">
        <v>156</v>
      </c>
      <c r="AU186" s="261" t="s">
        <v>22</v>
      </c>
      <c r="AV186" s="13" t="s">
        <v>89</v>
      </c>
      <c r="AW186" s="13" t="s">
        <v>5</v>
      </c>
      <c r="AX186" s="13" t="s">
        <v>82</v>
      </c>
      <c r="AY186" s="261" t="s">
        <v>140</v>
      </c>
    </row>
    <row r="187" s="15" customFormat="1">
      <c r="A187" s="15"/>
      <c r="B187" s="283"/>
      <c r="C187" s="284"/>
      <c r="D187" s="246" t="s">
        <v>156</v>
      </c>
      <c r="E187" s="285" t="s">
        <v>1</v>
      </c>
      <c r="F187" s="286" t="s">
        <v>262</v>
      </c>
      <c r="G187" s="284"/>
      <c r="H187" s="287">
        <v>0.70199999999999996</v>
      </c>
      <c r="I187" s="288"/>
      <c r="J187" s="288"/>
      <c r="K187" s="284"/>
      <c r="L187" s="284"/>
      <c r="M187" s="289"/>
      <c r="N187" s="290"/>
      <c r="O187" s="291"/>
      <c r="P187" s="291"/>
      <c r="Q187" s="291"/>
      <c r="R187" s="291"/>
      <c r="S187" s="291"/>
      <c r="T187" s="291"/>
      <c r="U187" s="291"/>
      <c r="V187" s="291"/>
      <c r="W187" s="291"/>
      <c r="X187" s="292"/>
      <c r="Y187" s="15"/>
      <c r="Z187" s="15"/>
      <c r="AA187" s="15"/>
      <c r="AB187" s="15"/>
      <c r="AC187" s="15"/>
      <c r="AD187" s="15"/>
      <c r="AE187" s="15"/>
      <c r="AT187" s="293" t="s">
        <v>156</v>
      </c>
      <c r="AU187" s="293" t="s">
        <v>22</v>
      </c>
      <c r="AV187" s="15" t="s">
        <v>260</v>
      </c>
      <c r="AW187" s="15" t="s">
        <v>5</v>
      </c>
      <c r="AX187" s="15" t="s">
        <v>82</v>
      </c>
      <c r="AY187" s="293" t="s">
        <v>140</v>
      </c>
    </row>
    <row r="188" s="13" customFormat="1">
      <c r="A188" s="13"/>
      <c r="B188" s="251"/>
      <c r="C188" s="252"/>
      <c r="D188" s="246" t="s">
        <v>156</v>
      </c>
      <c r="E188" s="253" t="s">
        <v>1</v>
      </c>
      <c r="F188" s="254" t="s">
        <v>258</v>
      </c>
      <c r="G188" s="252"/>
      <c r="H188" s="255">
        <v>0.70199999999999996</v>
      </c>
      <c r="I188" s="256"/>
      <c r="J188" s="256"/>
      <c r="K188" s="252"/>
      <c r="L188" s="252"/>
      <c r="M188" s="257"/>
      <c r="N188" s="258"/>
      <c r="O188" s="259"/>
      <c r="P188" s="259"/>
      <c r="Q188" s="259"/>
      <c r="R188" s="259"/>
      <c r="S188" s="259"/>
      <c r="T188" s="259"/>
      <c r="U188" s="259"/>
      <c r="V188" s="259"/>
      <c r="W188" s="259"/>
      <c r="X188" s="260"/>
      <c r="Y188" s="13"/>
      <c r="Z188" s="13"/>
      <c r="AA188" s="13"/>
      <c r="AB188" s="13"/>
      <c r="AC188" s="13"/>
      <c r="AD188" s="13"/>
      <c r="AE188" s="13"/>
      <c r="AT188" s="261" t="s">
        <v>156</v>
      </c>
      <c r="AU188" s="261" t="s">
        <v>22</v>
      </c>
      <c r="AV188" s="13" t="s">
        <v>89</v>
      </c>
      <c r="AW188" s="13" t="s">
        <v>5</v>
      </c>
      <c r="AX188" s="13" t="s">
        <v>82</v>
      </c>
      <c r="AY188" s="261" t="s">
        <v>140</v>
      </c>
    </row>
    <row r="189" s="15" customFormat="1">
      <c r="A189" s="15"/>
      <c r="B189" s="283"/>
      <c r="C189" s="284"/>
      <c r="D189" s="246" t="s">
        <v>156</v>
      </c>
      <c r="E189" s="285" t="s">
        <v>1</v>
      </c>
      <c r="F189" s="286" t="s">
        <v>263</v>
      </c>
      <c r="G189" s="284"/>
      <c r="H189" s="287">
        <v>0.70199999999999996</v>
      </c>
      <c r="I189" s="288"/>
      <c r="J189" s="288"/>
      <c r="K189" s="284"/>
      <c r="L189" s="284"/>
      <c r="M189" s="289"/>
      <c r="N189" s="290"/>
      <c r="O189" s="291"/>
      <c r="P189" s="291"/>
      <c r="Q189" s="291"/>
      <c r="R189" s="291"/>
      <c r="S189" s="291"/>
      <c r="T189" s="291"/>
      <c r="U189" s="291"/>
      <c r="V189" s="291"/>
      <c r="W189" s="291"/>
      <c r="X189" s="292"/>
      <c r="Y189" s="15"/>
      <c r="Z189" s="15"/>
      <c r="AA189" s="15"/>
      <c r="AB189" s="15"/>
      <c r="AC189" s="15"/>
      <c r="AD189" s="15"/>
      <c r="AE189" s="15"/>
      <c r="AT189" s="293" t="s">
        <v>156</v>
      </c>
      <c r="AU189" s="293" t="s">
        <v>22</v>
      </c>
      <c r="AV189" s="15" t="s">
        <v>260</v>
      </c>
      <c r="AW189" s="15" t="s">
        <v>5</v>
      </c>
      <c r="AX189" s="15" t="s">
        <v>82</v>
      </c>
      <c r="AY189" s="293" t="s">
        <v>140</v>
      </c>
    </row>
    <row r="190" s="14" customFormat="1">
      <c r="A190" s="14"/>
      <c r="B190" s="262"/>
      <c r="C190" s="263"/>
      <c r="D190" s="246" t="s">
        <v>156</v>
      </c>
      <c r="E190" s="264" t="s">
        <v>1</v>
      </c>
      <c r="F190" s="265" t="s">
        <v>163</v>
      </c>
      <c r="G190" s="263"/>
      <c r="H190" s="266">
        <v>2.8079999999999998</v>
      </c>
      <c r="I190" s="267"/>
      <c r="J190" s="267"/>
      <c r="K190" s="263"/>
      <c r="L190" s="263"/>
      <c r="M190" s="268"/>
      <c r="N190" s="269"/>
      <c r="O190" s="270"/>
      <c r="P190" s="270"/>
      <c r="Q190" s="270"/>
      <c r="R190" s="270"/>
      <c r="S190" s="270"/>
      <c r="T190" s="270"/>
      <c r="U190" s="270"/>
      <c r="V190" s="270"/>
      <c r="W190" s="270"/>
      <c r="X190" s="271"/>
      <c r="Y190" s="14"/>
      <c r="Z190" s="14"/>
      <c r="AA190" s="14"/>
      <c r="AB190" s="14"/>
      <c r="AC190" s="14"/>
      <c r="AD190" s="14"/>
      <c r="AE190" s="14"/>
      <c r="AT190" s="272" t="s">
        <v>156</v>
      </c>
      <c r="AU190" s="272" t="s">
        <v>22</v>
      </c>
      <c r="AV190" s="14" t="s">
        <v>146</v>
      </c>
      <c r="AW190" s="14" t="s">
        <v>5</v>
      </c>
      <c r="AX190" s="14" t="s">
        <v>22</v>
      </c>
      <c r="AY190" s="272" t="s">
        <v>140</v>
      </c>
    </row>
    <row r="191" s="2" customFormat="1" ht="16.5" customHeight="1">
      <c r="A191" s="38"/>
      <c r="B191" s="39"/>
      <c r="C191" s="231" t="s">
        <v>192</v>
      </c>
      <c r="D191" s="231" t="s">
        <v>142</v>
      </c>
      <c r="E191" s="232" t="s">
        <v>264</v>
      </c>
      <c r="F191" s="233" t="s">
        <v>265</v>
      </c>
      <c r="G191" s="234" t="s">
        <v>236</v>
      </c>
      <c r="H191" s="235">
        <v>1</v>
      </c>
      <c r="I191" s="236"/>
      <c r="J191" s="236"/>
      <c r="K191" s="237">
        <f>ROUND(P191*H191,2)</f>
        <v>0</v>
      </c>
      <c r="L191" s="238"/>
      <c r="M191" s="44"/>
      <c r="N191" s="239" t="s">
        <v>1</v>
      </c>
      <c r="O191" s="240" t="s">
        <v>45</v>
      </c>
      <c r="P191" s="241">
        <f>I191+J191</f>
        <v>0</v>
      </c>
      <c r="Q191" s="241">
        <f>ROUND(I191*H191,2)</f>
        <v>0</v>
      </c>
      <c r="R191" s="241">
        <f>ROUND(J191*H191,2)</f>
        <v>0</v>
      </c>
      <c r="S191" s="91"/>
      <c r="T191" s="242">
        <f>S191*H191</f>
        <v>0</v>
      </c>
      <c r="U191" s="242">
        <v>0</v>
      </c>
      <c r="V191" s="242">
        <f>U191*H191</f>
        <v>0</v>
      </c>
      <c r="W191" s="242">
        <v>0</v>
      </c>
      <c r="X191" s="243">
        <f>W191*H191</f>
        <v>0</v>
      </c>
      <c r="Y191" s="38"/>
      <c r="Z191" s="38"/>
      <c r="AA191" s="38"/>
      <c r="AB191" s="38"/>
      <c r="AC191" s="38"/>
      <c r="AD191" s="38"/>
      <c r="AE191" s="38"/>
      <c r="AR191" s="244" t="s">
        <v>146</v>
      </c>
      <c r="AT191" s="244" t="s">
        <v>142</v>
      </c>
      <c r="AU191" s="244" t="s">
        <v>22</v>
      </c>
      <c r="AY191" s="17" t="s">
        <v>140</v>
      </c>
      <c r="BE191" s="245">
        <f>IF(O191="základní",K191,0)</f>
        <v>0</v>
      </c>
      <c r="BF191" s="245">
        <f>IF(O191="snížená",K191,0)</f>
        <v>0</v>
      </c>
      <c r="BG191" s="245">
        <f>IF(O191="zákl. přenesená",K191,0)</f>
        <v>0</v>
      </c>
      <c r="BH191" s="245">
        <f>IF(O191="sníž. přenesená",K191,0)</f>
        <v>0</v>
      </c>
      <c r="BI191" s="245">
        <f>IF(O191="nulová",K191,0)</f>
        <v>0</v>
      </c>
      <c r="BJ191" s="17" t="s">
        <v>22</v>
      </c>
      <c r="BK191" s="245">
        <f>ROUND(P191*H191,2)</f>
        <v>0</v>
      </c>
      <c r="BL191" s="17" t="s">
        <v>146</v>
      </c>
      <c r="BM191" s="244" t="s">
        <v>266</v>
      </c>
    </row>
    <row r="192" s="2" customFormat="1" ht="16.5" customHeight="1">
      <c r="A192" s="38"/>
      <c r="B192" s="39"/>
      <c r="C192" s="231" t="s">
        <v>267</v>
      </c>
      <c r="D192" s="231" t="s">
        <v>142</v>
      </c>
      <c r="E192" s="232" t="s">
        <v>268</v>
      </c>
      <c r="F192" s="233" t="s">
        <v>269</v>
      </c>
      <c r="G192" s="234" t="s">
        <v>236</v>
      </c>
      <c r="H192" s="235">
        <v>1</v>
      </c>
      <c r="I192" s="236"/>
      <c r="J192" s="236"/>
      <c r="K192" s="237">
        <f>ROUND(P192*H192,2)</f>
        <v>0</v>
      </c>
      <c r="L192" s="238"/>
      <c r="M192" s="44"/>
      <c r="N192" s="294" t="s">
        <v>1</v>
      </c>
      <c r="O192" s="295" t="s">
        <v>45</v>
      </c>
      <c r="P192" s="296">
        <f>I192+J192</f>
        <v>0</v>
      </c>
      <c r="Q192" s="296">
        <f>ROUND(I192*H192,2)</f>
        <v>0</v>
      </c>
      <c r="R192" s="296">
        <f>ROUND(J192*H192,2)</f>
        <v>0</v>
      </c>
      <c r="S192" s="297"/>
      <c r="T192" s="298">
        <f>S192*H192</f>
        <v>0</v>
      </c>
      <c r="U192" s="298">
        <v>0</v>
      </c>
      <c r="V192" s="298">
        <f>U192*H192</f>
        <v>0</v>
      </c>
      <c r="W192" s="298">
        <v>0</v>
      </c>
      <c r="X192" s="299">
        <f>W192*H192</f>
        <v>0</v>
      </c>
      <c r="Y192" s="38"/>
      <c r="Z192" s="38"/>
      <c r="AA192" s="38"/>
      <c r="AB192" s="38"/>
      <c r="AC192" s="38"/>
      <c r="AD192" s="38"/>
      <c r="AE192" s="38"/>
      <c r="AR192" s="244" t="s">
        <v>146</v>
      </c>
      <c r="AT192" s="244" t="s">
        <v>142</v>
      </c>
      <c r="AU192" s="244" t="s">
        <v>22</v>
      </c>
      <c r="AY192" s="17" t="s">
        <v>140</v>
      </c>
      <c r="BE192" s="245">
        <f>IF(O192="základní",K192,0)</f>
        <v>0</v>
      </c>
      <c r="BF192" s="245">
        <f>IF(O192="snížená",K192,0)</f>
        <v>0</v>
      </c>
      <c r="BG192" s="245">
        <f>IF(O192="zákl. přenesená",K192,0)</f>
        <v>0</v>
      </c>
      <c r="BH192" s="245">
        <f>IF(O192="sníž. přenesená",K192,0)</f>
        <v>0</v>
      </c>
      <c r="BI192" s="245">
        <f>IF(O192="nulová",K192,0)</f>
        <v>0</v>
      </c>
      <c r="BJ192" s="17" t="s">
        <v>22</v>
      </c>
      <c r="BK192" s="245">
        <f>ROUND(P192*H192,2)</f>
        <v>0</v>
      </c>
      <c r="BL192" s="17" t="s">
        <v>146</v>
      </c>
      <c r="BM192" s="244" t="s">
        <v>270</v>
      </c>
    </row>
    <row r="193" s="2" customFormat="1" ht="6.96" customHeight="1">
      <c r="A193" s="38"/>
      <c r="B193" s="66"/>
      <c r="C193" s="67"/>
      <c r="D193" s="67"/>
      <c r="E193" s="67"/>
      <c r="F193" s="67"/>
      <c r="G193" s="67"/>
      <c r="H193" s="67"/>
      <c r="I193" s="67"/>
      <c r="J193" s="67"/>
      <c r="K193" s="67"/>
      <c r="L193" s="67"/>
      <c r="M193" s="44"/>
      <c r="N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</sheetData>
  <sheetProtection sheet="1" autoFilter="0" formatColumns="0" formatRows="0" objects="1" scenarios="1" spinCount="100000" saltValue="OYcGK9acMXE7kz7x6qnxCI5xZwRaHAWjiUhEsRF4kuj+jMo+QWpG5BOePD2bNYSya0nmwNV/dh63wj+SjPd8gA==" hashValue="/Eb4/7fXw8Q2f3eo9PeMganI7Jo0mPyc2AHqgtheC56p6TQoQLcathUu+SqZ7MYPkLXVUE1yvREamSZUonvpyw==" algorithmName="SHA-512" password="CC35"/>
  <autoFilter ref="C123:L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97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20"/>
      <c r="AT3" s="17" t="s">
        <v>89</v>
      </c>
    </row>
    <row r="4" s="1" customFormat="1" ht="24.96" customHeight="1">
      <c r="B4" s="20"/>
      <c r="D4" s="150" t="s">
        <v>104</v>
      </c>
      <c r="M4" s="20"/>
      <c r="N4" s="151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52" t="s">
        <v>17</v>
      </c>
      <c r="M6" s="20"/>
    </row>
    <row r="7" s="1" customFormat="1" ht="16.5" customHeight="1">
      <c r="B7" s="20"/>
      <c r="E7" s="153" t="str">
        <f>'Rekapitulace stavby'!K6</f>
        <v>Realizace vegetace IP3 v k.ú. Velešovice</v>
      </c>
      <c r="F7" s="152"/>
      <c r="G7" s="152"/>
      <c r="H7" s="152"/>
      <c r="M7" s="20"/>
    </row>
    <row r="8" s="1" customFormat="1" ht="12" customHeight="1">
      <c r="B8" s="20"/>
      <c r="D8" s="152" t="s">
        <v>105</v>
      </c>
      <c r="M8" s="20"/>
    </row>
    <row r="9" s="2" customFormat="1" ht="16.5" customHeight="1">
      <c r="A9" s="38"/>
      <c r="B9" s="44"/>
      <c r="C9" s="38"/>
      <c r="D9" s="38"/>
      <c r="E9" s="153" t="s">
        <v>106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107</v>
      </c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4" t="s">
        <v>271</v>
      </c>
      <c r="F11" s="38"/>
      <c r="G11" s="38"/>
      <c r="H11" s="38"/>
      <c r="I11" s="38"/>
      <c r="J11" s="38"/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20</v>
      </c>
      <c r="E13" s="38"/>
      <c r="F13" s="143" t="s">
        <v>1</v>
      </c>
      <c r="G13" s="38"/>
      <c r="H13" s="38"/>
      <c r="I13" s="152" t="s">
        <v>21</v>
      </c>
      <c r="J13" s="143" t="s">
        <v>1</v>
      </c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23</v>
      </c>
      <c r="E14" s="38"/>
      <c r="F14" s="143" t="s">
        <v>24</v>
      </c>
      <c r="G14" s="38"/>
      <c r="H14" s="38"/>
      <c r="I14" s="152" t="s">
        <v>25</v>
      </c>
      <c r="J14" s="155" t="str">
        <f>'Rekapitulace stavby'!AN8</f>
        <v>28. 2. 2022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2" t="s">
        <v>30</v>
      </c>
      <c r="J16" s="143" t="str">
        <f>IF('Rekapitulace stavby'!AN10="","",'Rekapitulace stavby'!AN10)</f>
        <v/>
      </c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3" t="str">
        <f>IF('Rekapitulace stavby'!E11="","",'Rekapitulace stavby'!E11)</f>
        <v>SPUCR pobočka Vyškov</v>
      </c>
      <c r="F17" s="38"/>
      <c r="G17" s="38"/>
      <c r="H17" s="38"/>
      <c r="I17" s="152" t="s">
        <v>32</v>
      </c>
      <c r="J17" s="143" t="str">
        <f>IF('Rekapitulace stavby'!AN11="","",'Rekapitulace stavby'!AN11)</f>
        <v/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33</v>
      </c>
      <c r="E19" s="38"/>
      <c r="F19" s="38"/>
      <c r="G19" s="38"/>
      <c r="H19" s="38"/>
      <c r="I19" s="152" t="s">
        <v>30</v>
      </c>
      <c r="J19" s="33" t="str">
        <f>'Rekapitulace stavby'!AN13</f>
        <v>Vyplň údaj</v>
      </c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3"/>
      <c r="G20" s="143"/>
      <c r="H20" s="143"/>
      <c r="I20" s="152" t="s">
        <v>32</v>
      </c>
      <c r="J20" s="33" t="str">
        <f>'Rekapitulace stavby'!AN14</f>
        <v>Vyplň údaj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35</v>
      </c>
      <c r="E22" s="38"/>
      <c r="F22" s="38"/>
      <c r="G22" s="38"/>
      <c r="H22" s="38"/>
      <c r="I22" s="152" t="s">
        <v>30</v>
      </c>
      <c r="J22" s="143" t="str">
        <f>IF('Rekapitulace stavby'!AN16="","",'Rekapitulace stavby'!AN16)</f>
        <v/>
      </c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3" t="str">
        <f>IF('Rekapitulace stavby'!E17="","",'Rekapitulace stavby'!E17)</f>
        <v xml:space="preserve"> </v>
      </c>
      <c r="F23" s="38"/>
      <c r="G23" s="38"/>
      <c r="H23" s="38"/>
      <c r="I23" s="152" t="s">
        <v>32</v>
      </c>
      <c r="J23" s="143" t="str">
        <f>IF('Rekapitulace stavby'!AN17="","",'Rekapitulace stavby'!AN17)</f>
        <v/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2" t="s">
        <v>30</v>
      </c>
      <c r="J25" s="143" t="str">
        <f>IF('Rekapitulace stavby'!AN19="","",'Rekapitulace stavby'!AN19)</f>
        <v/>
      </c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3" t="str">
        <f>IF('Rekapitulace stavby'!E20="","",'Rekapitulace stavby'!E20)</f>
        <v>Ing. Michal Kovář, Ph.D.</v>
      </c>
      <c r="F26" s="38"/>
      <c r="G26" s="38"/>
      <c r="H26" s="38"/>
      <c r="I26" s="152" t="s">
        <v>32</v>
      </c>
      <c r="J26" s="143" t="str">
        <f>IF('Rekapitulace stavby'!AN20="","",'Rekapitulace stavby'!AN20)</f>
        <v/>
      </c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39</v>
      </c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6"/>
      <c r="M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160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52" t="s">
        <v>109</v>
      </c>
      <c r="F32" s="38"/>
      <c r="G32" s="38"/>
      <c r="H32" s="38"/>
      <c r="I32" s="38"/>
      <c r="J32" s="38"/>
      <c r="K32" s="161">
        <f>I98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>
      <c r="A33" s="38"/>
      <c r="B33" s="44"/>
      <c r="C33" s="38"/>
      <c r="D33" s="38"/>
      <c r="E33" s="152" t="s">
        <v>110</v>
      </c>
      <c r="F33" s="38"/>
      <c r="G33" s="38"/>
      <c r="H33" s="38"/>
      <c r="I33" s="38"/>
      <c r="J33" s="38"/>
      <c r="K33" s="161">
        <f>J98</f>
        <v>0</v>
      </c>
      <c r="L33" s="38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2" t="s">
        <v>40</v>
      </c>
      <c r="E34" s="38"/>
      <c r="F34" s="38"/>
      <c r="G34" s="38"/>
      <c r="H34" s="38"/>
      <c r="I34" s="38"/>
      <c r="J34" s="38"/>
      <c r="K34" s="163">
        <f>ROUND(K124, 0)</f>
        <v>0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160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4" t="s">
        <v>42</v>
      </c>
      <c r="G36" s="38"/>
      <c r="H36" s="38"/>
      <c r="I36" s="164" t="s">
        <v>41</v>
      </c>
      <c r="J36" s="38"/>
      <c r="K36" s="164" t="s">
        <v>43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5" t="s">
        <v>44</v>
      </c>
      <c r="E37" s="152" t="s">
        <v>45</v>
      </c>
      <c r="F37" s="161">
        <f>ROUND((SUM(BE124:BE136)),  0)</f>
        <v>0</v>
      </c>
      <c r="G37" s="38"/>
      <c r="H37" s="38"/>
      <c r="I37" s="166">
        <v>0.20999999999999999</v>
      </c>
      <c r="J37" s="38"/>
      <c r="K37" s="161">
        <f>ROUND(((SUM(BE124:BE136))*I37),  0)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2" t="s">
        <v>46</v>
      </c>
      <c r="F38" s="161">
        <f>ROUND((SUM(BF124:BF136)),  0)</f>
        <v>0</v>
      </c>
      <c r="G38" s="38"/>
      <c r="H38" s="38"/>
      <c r="I38" s="166">
        <v>0.14999999999999999</v>
      </c>
      <c r="J38" s="38"/>
      <c r="K38" s="161">
        <f>ROUND(((SUM(BF124:BF136))*I38),  0)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47</v>
      </c>
      <c r="F39" s="161">
        <f>ROUND((SUM(BG124:BG136)),  0)</f>
        <v>0</v>
      </c>
      <c r="G39" s="38"/>
      <c r="H39" s="38"/>
      <c r="I39" s="166">
        <v>0.20999999999999999</v>
      </c>
      <c r="J39" s="38"/>
      <c r="K39" s="16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2" t="s">
        <v>48</v>
      </c>
      <c r="F40" s="161">
        <f>ROUND((SUM(BH124:BH136)),  0)</f>
        <v>0</v>
      </c>
      <c r="G40" s="38"/>
      <c r="H40" s="38"/>
      <c r="I40" s="166">
        <v>0.14999999999999999</v>
      </c>
      <c r="J40" s="38"/>
      <c r="K40" s="161">
        <f>0</f>
        <v>0</v>
      </c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2" t="s">
        <v>49</v>
      </c>
      <c r="F41" s="161">
        <f>ROUND((SUM(BI124:BI136)),  0)</f>
        <v>0</v>
      </c>
      <c r="G41" s="38"/>
      <c r="H41" s="38"/>
      <c r="I41" s="166">
        <v>0</v>
      </c>
      <c r="J41" s="38"/>
      <c r="K41" s="161">
        <f>0</f>
        <v>0</v>
      </c>
      <c r="L41" s="38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7"/>
      <c r="D43" s="168" t="s">
        <v>50</v>
      </c>
      <c r="E43" s="169"/>
      <c r="F43" s="169"/>
      <c r="G43" s="170" t="s">
        <v>51</v>
      </c>
      <c r="H43" s="171" t="s">
        <v>52</v>
      </c>
      <c r="I43" s="169"/>
      <c r="J43" s="169"/>
      <c r="K43" s="172">
        <f>SUM(K34:K41)</f>
        <v>0</v>
      </c>
      <c r="L43" s="173"/>
      <c r="M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74" t="s">
        <v>53</v>
      </c>
      <c r="E50" s="175"/>
      <c r="F50" s="175"/>
      <c r="G50" s="174" t="s">
        <v>54</v>
      </c>
      <c r="H50" s="175"/>
      <c r="I50" s="175"/>
      <c r="J50" s="175"/>
      <c r="K50" s="175"/>
      <c r="L50" s="17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76" t="s">
        <v>55</v>
      </c>
      <c r="E61" s="177"/>
      <c r="F61" s="178" t="s">
        <v>56</v>
      </c>
      <c r="G61" s="176" t="s">
        <v>55</v>
      </c>
      <c r="H61" s="177"/>
      <c r="I61" s="177"/>
      <c r="J61" s="179" t="s">
        <v>56</v>
      </c>
      <c r="K61" s="177"/>
      <c r="L61" s="17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74" t="s">
        <v>57</v>
      </c>
      <c r="E65" s="180"/>
      <c r="F65" s="180"/>
      <c r="G65" s="174" t="s">
        <v>58</v>
      </c>
      <c r="H65" s="180"/>
      <c r="I65" s="180"/>
      <c r="J65" s="180"/>
      <c r="K65" s="180"/>
      <c r="L65" s="18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76" t="s">
        <v>55</v>
      </c>
      <c r="E76" s="177"/>
      <c r="F76" s="178" t="s">
        <v>56</v>
      </c>
      <c r="G76" s="176" t="s">
        <v>55</v>
      </c>
      <c r="H76" s="177"/>
      <c r="I76" s="177"/>
      <c r="J76" s="179" t="s">
        <v>56</v>
      </c>
      <c r="K76" s="177"/>
      <c r="L76" s="17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18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18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5" t="str">
        <f>E7</f>
        <v>Realizace vegetace IP3 v k.ú. Velešovice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105</v>
      </c>
      <c r="D86" s="22"/>
      <c r="E86" s="22"/>
      <c r="F86" s="22"/>
      <c r="G86" s="22"/>
      <c r="H86" s="22"/>
      <c r="I86" s="22"/>
      <c r="J86" s="22"/>
      <c r="K86" s="22"/>
      <c r="L86" s="22"/>
      <c r="M86" s="20"/>
    </row>
    <row r="87" s="2" customFormat="1" ht="16.5" customHeight="1">
      <c r="A87" s="38"/>
      <c r="B87" s="39"/>
      <c r="C87" s="40"/>
      <c r="D87" s="40"/>
      <c r="E87" s="185" t="s">
        <v>106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107</v>
      </c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SO-01.2 - SO-01.2 Následná péče 1.rok</v>
      </c>
      <c r="F89" s="40"/>
      <c r="G89" s="40"/>
      <c r="H89" s="40"/>
      <c r="I89" s="40"/>
      <c r="J89" s="40"/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23</v>
      </c>
      <c r="D91" s="40"/>
      <c r="E91" s="40"/>
      <c r="F91" s="27" t="str">
        <f>F14</f>
        <v>Obec Velešovice</v>
      </c>
      <c r="G91" s="40"/>
      <c r="H91" s="40"/>
      <c r="I91" s="32" t="s">
        <v>25</v>
      </c>
      <c r="J91" s="79" t="str">
        <f>IF(J14="","",J14)</f>
        <v>28. 2. 2022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29</v>
      </c>
      <c r="D93" s="40"/>
      <c r="E93" s="40"/>
      <c r="F93" s="27" t="str">
        <f>E17</f>
        <v>SPUCR pobočka Vyškov</v>
      </c>
      <c r="G93" s="40"/>
      <c r="H93" s="40"/>
      <c r="I93" s="32" t="s">
        <v>35</v>
      </c>
      <c r="J93" s="36" t="str">
        <f>E23</f>
        <v xml:space="preserve"> </v>
      </c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33</v>
      </c>
      <c r="D94" s="40"/>
      <c r="E94" s="40"/>
      <c r="F94" s="27" t="str">
        <f>IF(E20="","",E20)</f>
        <v>Vyplň údaj</v>
      </c>
      <c r="G94" s="40"/>
      <c r="H94" s="40"/>
      <c r="I94" s="32" t="s">
        <v>37</v>
      </c>
      <c r="J94" s="36" t="str">
        <f>E26</f>
        <v>Ing. Michal Kovář, Ph.D.</v>
      </c>
      <c r="K94" s="40"/>
      <c r="L94" s="40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6" t="s">
        <v>112</v>
      </c>
      <c r="D96" s="187"/>
      <c r="E96" s="187"/>
      <c r="F96" s="187"/>
      <c r="G96" s="187"/>
      <c r="H96" s="187"/>
      <c r="I96" s="188" t="s">
        <v>113</v>
      </c>
      <c r="J96" s="188" t="s">
        <v>114</v>
      </c>
      <c r="K96" s="188" t="s">
        <v>115</v>
      </c>
      <c r="L96" s="187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9" t="s">
        <v>116</v>
      </c>
      <c r="D98" s="40"/>
      <c r="E98" s="40"/>
      <c r="F98" s="40"/>
      <c r="G98" s="40"/>
      <c r="H98" s="40"/>
      <c r="I98" s="110">
        <f>Q124</f>
        <v>0</v>
      </c>
      <c r="J98" s="110">
        <f>R124</f>
        <v>0</v>
      </c>
      <c r="K98" s="110">
        <f>K124</f>
        <v>0</v>
      </c>
      <c r="L98" s="40"/>
      <c r="M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117</v>
      </c>
    </row>
    <row r="99" s="9" customFormat="1" ht="24.96" customHeight="1">
      <c r="A99" s="9"/>
      <c r="B99" s="190"/>
      <c r="C99" s="191"/>
      <c r="D99" s="192" t="s">
        <v>272</v>
      </c>
      <c r="E99" s="193"/>
      <c r="F99" s="193"/>
      <c r="G99" s="193"/>
      <c r="H99" s="193"/>
      <c r="I99" s="194">
        <f>Q125</f>
        <v>0</v>
      </c>
      <c r="J99" s="194">
        <f>R125</f>
        <v>0</v>
      </c>
      <c r="K99" s="194">
        <f>K125</f>
        <v>0</v>
      </c>
      <c r="L99" s="191"/>
      <c r="M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5"/>
      <c r="D100" s="197" t="s">
        <v>273</v>
      </c>
      <c r="E100" s="198"/>
      <c r="F100" s="198"/>
      <c r="G100" s="198"/>
      <c r="H100" s="198"/>
      <c r="I100" s="199">
        <f>Q126</f>
        <v>0</v>
      </c>
      <c r="J100" s="199">
        <f>R126</f>
        <v>0</v>
      </c>
      <c r="K100" s="199">
        <f>K126</f>
        <v>0</v>
      </c>
      <c r="L100" s="135"/>
      <c r="M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6"/>
      <c r="C101" s="135"/>
      <c r="D101" s="197" t="s">
        <v>274</v>
      </c>
      <c r="E101" s="198"/>
      <c r="F101" s="198"/>
      <c r="G101" s="198"/>
      <c r="H101" s="198"/>
      <c r="I101" s="199">
        <f>Q127</f>
        <v>0</v>
      </c>
      <c r="J101" s="199">
        <f>R127</f>
        <v>0</v>
      </c>
      <c r="K101" s="199">
        <f>K127</f>
        <v>0</v>
      </c>
      <c r="L101" s="135"/>
      <c r="M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5"/>
      <c r="D102" s="197" t="s">
        <v>120</v>
      </c>
      <c r="E102" s="198"/>
      <c r="F102" s="198"/>
      <c r="G102" s="198"/>
      <c r="H102" s="198"/>
      <c r="I102" s="199">
        <f>Q131</f>
        <v>0</v>
      </c>
      <c r="J102" s="199">
        <f>R131</f>
        <v>0</v>
      </c>
      <c r="K102" s="199">
        <f>K131</f>
        <v>0</v>
      </c>
      <c r="L102" s="135"/>
      <c r="M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122</v>
      </c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17</v>
      </c>
      <c r="D111" s="40"/>
      <c r="E111" s="40"/>
      <c r="F111" s="40"/>
      <c r="G111" s="40"/>
      <c r="H111" s="40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5" t="str">
        <f>E7</f>
        <v>Realizace vegetace IP3 v k.ú. Velešovice</v>
      </c>
      <c r="F112" s="32"/>
      <c r="G112" s="32"/>
      <c r="H112" s="32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105</v>
      </c>
      <c r="D113" s="22"/>
      <c r="E113" s="22"/>
      <c r="F113" s="22"/>
      <c r="G113" s="22"/>
      <c r="H113" s="22"/>
      <c r="I113" s="22"/>
      <c r="J113" s="22"/>
      <c r="K113" s="22"/>
      <c r="L113" s="22"/>
      <c r="M113" s="20"/>
    </row>
    <row r="114" s="2" customFormat="1" ht="16.5" customHeight="1">
      <c r="A114" s="38"/>
      <c r="B114" s="39"/>
      <c r="C114" s="40"/>
      <c r="D114" s="40"/>
      <c r="E114" s="185" t="s">
        <v>106</v>
      </c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107</v>
      </c>
      <c r="D115" s="40"/>
      <c r="E115" s="40"/>
      <c r="F115" s="40"/>
      <c r="G115" s="40"/>
      <c r="H115" s="40"/>
      <c r="I115" s="40"/>
      <c r="J115" s="40"/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SO-01.2 - SO-01.2 Následná péče 1.rok</v>
      </c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23</v>
      </c>
      <c r="D118" s="40"/>
      <c r="E118" s="40"/>
      <c r="F118" s="27" t="str">
        <f>F14</f>
        <v>Obec Velešovice</v>
      </c>
      <c r="G118" s="40"/>
      <c r="H118" s="40"/>
      <c r="I118" s="32" t="s">
        <v>25</v>
      </c>
      <c r="J118" s="79" t="str">
        <f>IF(J14="","",J14)</f>
        <v>28. 2. 2022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E17</f>
        <v>SPUCR pobočka Vyškov</v>
      </c>
      <c r="G120" s="40"/>
      <c r="H120" s="40"/>
      <c r="I120" s="32" t="s">
        <v>35</v>
      </c>
      <c r="J120" s="36" t="str">
        <f>E23</f>
        <v xml:space="preserve"> </v>
      </c>
      <c r="K120" s="40"/>
      <c r="L120" s="40"/>
      <c r="M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33</v>
      </c>
      <c r="D121" s="40"/>
      <c r="E121" s="40"/>
      <c r="F121" s="27" t="str">
        <f>IF(E20="","",E20)</f>
        <v>Vyplň údaj</v>
      </c>
      <c r="G121" s="40"/>
      <c r="H121" s="40"/>
      <c r="I121" s="32" t="s">
        <v>37</v>
      </c>
      <c r="J121" s="36" t="str">
        <f>E26</f>
        <v>Ing. Michal Kovář, Ph.D.</v>
      </c>
      <c r="K121" s="40"/>
      <c r="L121" s="40"/>
      <c r="M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1"/>
      <c r="B123" s="202"/>
      <c r="C123" s="203" t="s">
        <v>123</v>
      </c>
      <c r="D123" s="204" t="s">
        <v>65</v>
      </c>
      <c r="E123" s="204" t="s">
        <v>61</v>
      </c>
      <c r="F123" s="204" t="s">
        <v>62</v>
      </c>
      <c r="G123" s="204" t="s">
        <v>124</v>
      </c>
      <c r="H123" s="204" t="s">
        <v>125</v>
      </c>
      <c r="I123" s="204" t="s">
        <v>126</v>
      </c>
      <c r="J123" s="204" t="s">
        <v>127</v>
      </c>
      <c r="K123" s="205" t="s">
        <v>115</v>
      </c>
      <c r="L123" s="206" t="s">
        <v>128</v>
      </c>
      <c r="M123" s="207"/>
      <c r="N123" s="100" t="s">
        <v>1</v>
      </c>
      <c r="O123" s="101" t="s">
        <v>44</v>
      </c>
      <c r="P123" s="101" t="s">
        <v>129</v>
      </c>
      <c r="Q123" s="101" t="s">
        <v>130</v>
      </c>
      <c r="R123" s="101" t="s">
        <v>131</v>
      </c>
      <c r="S123" s="101" t="s">
        <v>132</v>
      </c>
      <c r="T123" s="101" t="s">
        <v>133</v>
      </c>
      <c r="U123" s="101" t="s">
        <v>134</v>
      </c>
      <c r="V123" s="101" t="s">
        <v>135</v>
      </c>
      <c r="W123" s="101" t="s">
        <v>136</v>
      </c>
      <c r="X123" s="102" t="s">
        <v>137</v>
      </c>
      <c r="Y123" s="201"/>
      <c r="Z123" s="201"/>
      <c r="AA123" s="201"/>
      <c r="AB123" s="201"/>
      <c r="AC123" s="201"/>
      <c r="AD123" s="201"/>
      <c r="AE123" s="201"/>
    </row>
    <row r="124" s="2" customFormat="1" ht="22.8" customHeight="1">
      <c r="A124" s="38"/>
      <c r="B124" s="39"/>
      <c r="C124" s="107" t="s">
        <v>138</v>
      </c>
      <c r="D124" s="40"/>
      <c r="E124" s="40"/>
      <c r="F124" s="40"/>
      <c r="G124" s="40"/>
      <c r="H124" s="40"/>
      <c r="I124" s="40"/>
      <c r="J124" s="40"/>
      <c r="K124" s="208">
        <f>BK124</f>
        <v>0</v>
      </c>
      <c r="L124" s="40"/>
      <c r="M124" s="44"/>
      <c r="N124" s="103"/>
      <c r="O124" s="209"/>
      <c r="P124" s="104"/>
      <c r="Q124" s="210">
        <f>Q125</f>
        <v>0</v>
      </c>
      <c r="R124" s="210">
        <f>R125</f>
        <v>0</v>
      </c>
      <c r="S124" s="104"/>
      <c r="T124" s="211">
        <f>T125</f>
        <v>0</v>
      </c>
      <c r="U124" s="104"/>
      <c r="V124" s="211">
        <f>V125</f>
        <v>0</v>
      </c>
      <c r="W124" s="104"/>
      <c r="X124" s="212">
        <f>X125</f>
        <v>0</v>
      </c>
      <c r="Y124" s="38"/>
      <c r="Z124" s="38"/>
      <c r="AA124" s="38"/>
      <c r="AB124" s="38"/>
      <c r="AC124" s="38"/>
      <c r="AD124" s="38"/>
      <c r="AE124" s="38"/>
      <c r="AT124" s="17" t="s">
        <v>81</v>
      </c>
      <c r="AU124" s="17" t="s">
        <v>117</v>
      </c>
      <c r="BK124" s="213">
        <f>BK125</f>
        <v>0</v>
      </c>
    </row>
    <row r="125" s="12" customFormat="1" ht="25.92" customHeight="1">
      <c r="A125" s="12"/>
      <c r="B125" s="214"/>
      <c r="C125" s="215"/>
      <c r="D125" s="216" t="s">
        <v>81</v>
      </c>
      <c r="E125" s="217" t="s">
        <v>139</v>
      </c>
      <c r="F125" s="217" t="s">
        <v>275</v>
      </c>
      <c r="G125" s="215"/>
      <c r="H125" s="215"/>
      <c r="I125" s="218"/>
      <c r="J125" s="218"/>
      <c r="K125" s="219">
        <f>BK125</f>
        <v>0</v>
      </c>
      <c r="L125" s="215"/>
      <c r="M125" s="220"/>
      <c r="N125" s="221"/>
      <c r="O125" s="222"/>
      <c r="P125" s="222"/>
      <c r="Q125" s="223">
        <f>Q126+Q131</f>
        <v>0</v>
      </c>
      <c r="R125" s="223">
        <f>R126+R131</f>
        <v>0</v>
      </c>
      <c r="S125" s="222"/>
      <c r="T125" s="224">
        <f>T126+T131</f>
        <v>0</v>
      </c>
      <c r="U125" s="222"/>
      <c r="V125" s="224">
        <f>V126+V131</f>
        <v>0</v>
      </c>
      <c r="W125" s="222"/>
      <c r="X125" s="225">
        <f>X126+X131</f>
        <v>0</v>
      </c>
      <c r="Y125" s="12"/>
      <c r="Z125" s="12"/>
      <c r="AA125" s="12"/>
      <c r="AB125" s="12"/>
      <c r="AC125" s="12"/>
      <c r="AD125" s="12"/>
      <c r="AE125" s="12"/>
      <c r="AR125" s="226" t="s">
        <v>22</v>
      </c>
      <c r="AT125" s="227" t="s">
        <v>81</v>
      </c>
      <c r="AU125" s="227" t="s">
        <v>82</v>
      </c>
      <c r="AY125" s="226" t="s">
        <v>140</v>
      </c>
      <c r="BK125" s="228">
        <f>BK126+BK131</f>
        <v>0</v>
      </c>
    </row>
    <row r="126" s="12" customFormat="1" ht="22.8" customHeight="1">
      <c r="A126" s="12"/>
      <c r="B126" s="214"/>
      <c r="C126" s="215"/>
      <c r="D126" s="216" t="s">
        <v>81</v>
      </c>
      <c r="E126" s="229" t="s">
        <v>89</v>
      </c>
      <c r="F126" s="229" t="s">
        <v>276</v>
      </c>
      <c r="G126" s="215"/>
      <c r="H126" s="215"/>
      <c r="I126" s="218"/>
      <c r="J126" s="218"/>
      <c r="K126" s="230">
        <f>BK126</f>
        <v>0</v>
      </c>
      <c r="L126" s="215"/>
      <c r="M126" s="220"/>
      <c r="N126" s="221"/>
      <c r="O126" s="222"/>
      <c r="P126" s="222"/>
      <c r="Q126" s="223">
        <f>Q127</f>
        <v>0</v>
      </c>
      <c r="R126" s="223">
        <f>R127</f>
        <v>0</v>
      </c>
      <c r="S126" s="222"/>
      <c r="T126" s="224">
        <f>T127</f>
        <v>0</v>
      </c>
      <c r="U126" s="222"/>
      <c r="V126" s="224">
        <f>V127</f>
        <v>0</v>
      </c>
      <c r="W126" s="222"/>
      <c r="X126" s="225">
        <f>X127</f>
        <v>0</v>
      </c>
      <c r="Y126" s="12"/>
      <c r="Z126" s="12"/>
      <c r="AA126" s="12"/>
      <c r="AB126" s="12"/>
      <c r="AC126" s="12"/>
      <c r="AD126" s="12"/>
      <c r="AE126" s="12"/>
      <c r="AR126" s="226" t="s">
        <v>22</v>
      </c>
      <c r="AT126" s="227" t="s">
        <v>81</v>
      </c>
      <c r="AU126" s="227" t="s">
        <v>22</v>
      </c>
      <c r="AY126" s="226" t="s">
        <v>140</v>
      </c>
      <c r="BK126" s="228">
        <f>BK127</f>
        <v>0</v>
      </c>
    </row>
    <row r="127" s="12" customFormat="1" ht="20.88" customHeight="1">
      <c r="A127" s="12"/>
      <c r="B127" s="214"/>
      <c r="C127" s="215"/>
      <c r="D127" s="216" t="s">
        <v>81</v>
      </c>
      <c r="E127" s="229" t="s">
        <v>22</v>
      </c>
      <c r="F127" s="229" t="s">
        <v>141</v>
      </c>
      <c r="G127" s="215"/>
      <c r="H127" s="215"/>
      <c r="I127" s="218"/>
      <c r="J127" s="218"/>
      <c r="K127" s="230">
        <f>BK127</f>
        <v>0</v>
      </c>
      <c r="L127" s="215"/>
      <c r="M127" s="220"/>
      <c r="N127" s="221"/>
      <c r="O127" s="222"/>
      <c r="P127" s="222"/>
      <c r="Q127" s="223">
        <f>SUM(Q128:Q130)</f>
        <v>0</v>
      </c>
      <c r="R127" s="223">
        <f>SUM(R128:R130)</f>
        <v>0</v>
      </c>
      <c r="S127" s="222"/>
      <c r="T127" s="224">
        <f>SUM(T128:T130)</f>
        <v>0</v>
      </c>
      <c r="U127" s="222"/>
      <c r="V127" s="224">
        <f>SUM(V128:V130)</f>
        <v>0</v>
      </c>
      <c r="W127" s="222"/>
      <c r="X127" s="225">
        <f>SUM(X128:X130)</f>
        <v>0</v>
      </c>
      <c r="Y127" s="12"/>
      <c r="Z127" s="12"/>
      <c r="AA127" s="12"/>
      <c r="AB127" s="12"/>
      <c r="AC127" s="12"/>
      <c r="AD127" s="12"/>
      <c r="AE127" s="12"/>
      <c r="AR127" s="226" t="s">
        <v>22</v>
      </c>
      <c r="AT127" s="227" t="s">
        <v>81</v>
      </c>
      <c r="AU127" s="227" t="s">
        <v>89</v>
      </c>
      <c r="AY127" s="226" t="s">
        <v>140</v>
      </c>
      <c r="BK127" s="228">
        <f>SUM(BK128:BK130)</f>
        <v>0</v>
      </c>
    </row>
    <row r="128" s="2" customFormat="1" ht="24.15" customHeight="1">
      <c r="A128" s="38"/>
      <c r="B128" s="39"/>
      <c r="C128" s="231" t="s">
        <v>89</v>
      </c>
      <c r="D128" s="231" t="s">
        <v>142</v>
      </c>
      <c r="E128" s="232" t="s">
        <v>277</v>
      </c>
      <c r="F128" s="233" t="s">
        <v>278</v>
      </c>
      <c r="G128" s="234" t="s">
        <v>154</v>
      </c>
      <c r="H128" s="235">
        <v>82</v>
      </c>
      <c r="I128" s="236"/>
      <c r="J128" s="236"/>
      <c r="K128" s="237">
        <f>ROUND(P128*H128,2)</f>
        <v>0</v>
      </c>
      <c r="L128" s="238"/>
      <c r="M128" s="44"/>
      <c r="N128" s="239" t="s">
        <v>1</v>
      </c>
      <c r="O128" s="240" t="s">
        <v>45</v>
      </c>
      <c r="P128" s="241">
        <f>I128+J128</f>
        <v>0</v>
      </c>
      <c r="Q128" s="241">
        <f>ROUND(I128*H128,2)</f>
        <v>0</v>
      </c>
      <c r="R128" s="241">
        <f>ROUND(J128*H128,2)</f>
        <v>0</v>
      </c>
      <c r="S128" s="91"/>
      <c r="T128" s="242">
        <f>S128*H128</f>
        <v>0</v>
      </c>
      <c r="U128" s="242">
        <v>0</v>
      </c>
      <c r="V128" s="242">
        <f>U128*H128</f>
        <v>0</v>
      </c>
      <c r="W128" s="242">
        <v>0</v>
      </c>
      <c r="X128" s="243">
        <f>W128*H128</f>
        <v>0</v>
      </c>
      <c r="Y128" s="38"/>
      <c r="Z128" s="38"/>
      <c r="AA128" s="38"/>
      <c r="AB128" s="38"/>
      <c r="AC128" s="38"/>
      <c r="AD128" s="38"/>
      <c r="AE128" s="38"/>
      <c r="AR128" s="244" t="s">
        <v>146</v>
      </c>
      <c r="AT128" s="244" t="s">
        <v>142</v>
      </c>
      <c r="AU128" s="244" t="s">
        <v>260</v>
      </c>
      <c r="AY128" s="17" t="s">
        <v>140</v>
      </c>
      <c r="BE128" s="245">
        <f>IF(O128="základní",K128,0)</f>
        <v>0</v>
      </c>
      <c r="BF128" s="245">
        <f>IF(O128="snížená",K128,0)</f>
        <v>0</v>
      </c>
      <c r="BG128" s="245">
        <f>IF(O128="zákl. přenesená",K128,0)</f>
        <v>0</v>
      </c>
      <c r="BH128" s="245">
        <f>IF(O128="sníž. přenesená",K128,0)</f>
        <v>0</v>
      </c>
      <c r="BI128" s="245">
        <f>IF(O128="nulová",K128,0)</f>
        <v>0</v>
      </c>
      <c r="BJ128" s="17" t="s">
        <v>22</v>
      </c>
      <c r="BK128" s="245">
        <f>ROUND(P128*H128,2)</f>
        <v>0</v>
      </c>
      <c r="BL128" s="17" t="s">
        <v>146</v>
      </c>
      <c r="BM128" s="244" t="s">
        <v>279</v>
      </c>
    </row>
    <row r="129" s="2" customFormat="1">
      <c r="A129" s="38"/>
      <c r="B129" s="39"/>
      <c r="C129" s="40"/>
      <c r="D129" s="246" t="s">
        <v>148</v>
      </c>
      <c r="E129" s="40"/>
      <c r="F129" s="247" t="s">
        <v>280</v>
      </c>
      <c r="G129" s="40"/>
      <c r="H129" s="40"/>
      <c r="I129" s="248"/>
      <c r="J129" s="248"/>
      <c r="K129" s="40"/>
      <c r="L129" s="40"/>
      <c r="M129" s="44"/>
      <c r="N129" s="249"/>
      <c r="O129" s="250"/>
      <c r="P129" s="91"/>
      <c r="Q129" s="91"/>
      <c r="R129" s="91"/>
      <c r="S129" s="91"/>
      <c r="T129" s="91"/>
      <c r="U129" s="91"/>
      <c r="V129" s="91"/>
      <c r="W129" s="91"/>
      <c r="X129" s="92"/>
      <c r="Y129" s="38"/>
      <c r="Z129" s="38"/>
      <c r="AA129" s="38"/>
      <c r="AB129" s="38"/>
      <c r="AC129" s="38"/>
      <c r="AD129" s="38"/>
      <c r="AE129" s="38"/>
      <c r="AT129" s="17" t="s">
        <v>148</v>
      </c>
      <c r="AU129" s="17" t="s">
        <v>260</v>
      </c>
    </row>
    <row r="130" s="2" customFormat="1" ht="33" customHeight="1">
      <c r="A130" s="38"/>
      <c r="B130" s="39"/>
      <c r="C130" s="231" t="s">
        <v>281</v>
      </c>
      <c r="D130" s="231" t="s">
        <v>142</v>
      </c>
      <c r="E130" s="232" t="s">
        <v>173</v>
      </c>
      <c r="F130" s="233" t="s">
        <v>282</v>
      </c>
      <c r="G130" s="234" t="s">
        <v>154</v>
      </c>
      <c r="H130" s="235">
        <v>82</v>
      </c>
      <c r="I130" s="236"/>
      <c r="J130" s="236"/>
      <c r="K130" s="237">
        <f>ROUND(P130*H130,2)</f>
        <v>0</v>
      </c>
      <c r="L130" s="238"/>
      <c r="M130" s="44"/>
      <c r="N130" s="239" t="s">
        <v>1</v>
      </c>
      <c r="O130" s="240" t="s">
        <v>45</v>
      </c>
      <c r="P130" s="241">
        <f>I130+J130</f>
        <v>0</v>
      </c>
      <c r="Q130" s="241">
        <f>ROUND(I130*H130,2)</f>
        <v>0</v>
      </c>
      <c r="R130" s="241">
        <f>ROUND(J130*H130,2)</f>
        <v>0</v>
      </c>
      <c r="S130" s="91"/>
      <c r="T130" s="242">
        <f>S130*H130</f>
        <v>0</v>
      </c>
      <c r="U130" s="242">
        <v>0</v>
      </c>
      <c r="V130" s="242">
        <f>U130*H130</f>
        <v>0</v>
      </c>
      <c r="W130" s="242">
        <v>0</v>
      </c>
      <c r="X130" s="243">
        <f>W130*H130</f>
        <v>0</v>
      </c>
      <c r="Y130" s="38"/>
      <c r="Z130" s="38"/>
      <c r="AA130" s="38"/>
      <c r="AB130" s="38"/>
      <c r="AC130" s="38"/>
      <c r="AD130" s="38"/>
      <c r="AE130" s="38"/>
      <c r="AR130" s="244" t="s">
        <v>146</v>
      </c>
      <c r="AT130" s="244" t="s">
        <v>142</v>
      </c>
      <c r="AU130" s="244" t="s">
        <v>260</v>
      </c>
      <c r="AY130" s="17" t="s">
        <v>140</v>
      </c>
      <c r="BE130" s="245">
        <f>IF(O130="základní",K130,0)</f>
        <v>0</v>
      </c>
      <c r="BF130" s="245">
        <f>IF(O130="snížená",K130,0)</f>
        <v>0</v>
      </c>
      <c r="BG130" s="245">
        <f>IF(O130="zákl. přenesená",K130,0)</f>
        <v>0</v>
      </c>
      <c r="BH130" s="245">
        <f>IF(O130="sníž. přenesená",K130,0)</f>
        <v>0</v>
      </c>
      <c r="BI130" s="245">
        <f>IF(O130="nulová",K130,0)</f>
        <v>0</v>
      </c>
      <c r="BJ130" s="17" t="s">
        <v>22</v>
      </c>
      <c r="BK130" s="245">
        <f>ROUND(P130*H130,2)</f>
        <v>0</v>
      </c>
      <c r="BL130" s="17" t="s">
        <v>146</v>
      </c>
      <c r="BM130" s="244" t="s">
        <v>283</v>
      </c>
    </row>
    <row r="131" s="12" customFormat="1" ht="22.8" customHeight="1">
      <c r="A131" s="12"/>
      <c r="B131" s="214"/>
      <c r="C131" s="215"/>
      <c r="D131" s="216" t="s">
        <v>81</v>
      </c>
      <c r="E131" s="229" t="s">
        <v>150</v>
      </c>
      <c r="F131" s="229" t="s">
        <v>141</v>
      </c>
      <c r="G131" s="215"/>
      <c r="H131" s="215"/>
      <c r="I131" s="218"/>
      <c r="J131" s="218"/>
      <c r="K131" s="230">
        <f>BK131</f>
        <v>0</v>
      </c>
      <c r="L131" s="215"/>
      <c r="M131" s="220"/>
      <c r="N131" s="221"/>
      <c r="O131" s="222"/>
      <c r="P131" s="222"/>
      <c r="Q131" s="223">
        <f>SUM(Q132:Q136)</f>
        <v>0</v>
      </c>
      <c r="R131" s="223">
        <f>SUM(R132:R136)</f>
        <v>0</v>
      </c>
      <c r="S131" s="222"/>
      <c r="T131" s="224">
        <f>SUM(T132:T136)</f>
        <v>0</v>
      </c>
      <c r="U131" s="222"/>
      <c r="V131" s="224">
        <f>SUM(V132:V136)</f>
        <v>0</v>
      </c>
      <c r="W131" s="222"/>
      <c r="X131" s="225">
        <f>SUM(X132:X136)</f>
        <v>0</v>
      </c>
      <c r="Y131" s="12"/>
      <c r="Z131" s="12"/>
      <c r="AA131" s="12"/>
      <c r="AB131" s="12"/>
      <c r="AC131" s="12"/>
      <c r="AD131" s="12"/>
      <c r="AE131" s="12"/>
      <c r="AR131" s="226" t="s">
        <v>22</v>
      </c>
      <c r="AT131" s="227" t="s">
        <v>81</v>
      </c>
      <c r="AU131" s="227" t="s">
        <v>22</v>
      </c>
      <c r="AY131" s="226" t="s">
        <v>140</v>
      </c>
      <c r="BK131" s="228">
        <f>SUM(BK132:BK136)</f>
        <v>0</v>
      </c>
    </row>
    <row r="132" s="2" customFormat="1" ht="21.75" customHeight="1">
      <c r="A132" s="38"/>
      <c r="B132" s="39"/>
      <c r="C132" s="231" t="s">
        <v>170</v>
      </c>
      <c r="D132" s="231" t="s">
        <v>142</v>
      </c>
      <c r="E132" s="232" t="s">
        <v>184</v>
      </c>
      <c r="F132" s="233" t="s">
        <v>284</v>
      </c>
      <c r="G132" s="234" t="s">
        <v>154</v>
      </c>
      <c r="H132" s="235">
        <v>656</v>
      </c>
      <c r="I132" s="236"/>
      <c r="J132" s="236"/>
      <c r="K132" s="237">
        <f>ROUND(P132*H132,2)</f>
        <v>0</v>
      </c>
      <c r="L132" s="238"/>
      <c r="M132" s="44"/>
      <c r="N132" s="239" t="s">
        <v>1</v>
      </c>
      <c r="O132" s="240" t="s">
        <v>45</v>
      </c>
      <c r="P132" s="241">
        <f>I132+J132</f>
        <v>0</v>
      </c>
      <c r="Q132" s="241">
        <f>ROUND(I132*H132,2)</f>
        <v>0</v>
      </c>
      <c r="R132" s="241">
        <f>ROUND(J132*H132,2)</f>
        <v>0</v>
      </c>
      <c r="S132" s="91"/>
      <c r="T132" s="242">
        <f>S132*H132</f>
        <v>0</v>
      </c>
      <c r="U132" s="242">
        <v>0</v>
      </c>
      <c r="V132" s="242">
        <f>U132*H132</f>
        <v>0</v>
      </c>
      <c r="W132" s="242">
        <v>0</v>
      </c>
      <c r="X132" s="243">
        <f>W132*H132</f>
        <v>0</v>
      </c>
      <c r="Y132" s="38"/>
      <c r="Z132" s="38"/>
      <c r="AA132" s="38"/>
      <c r="AB132" s="38"/>
      <c r="AC132" s="38"/>
      <c r="AD132" s="38"/>
      <c r="AE132" s="38"/>
      <c r="AR132" s="244" t="s">
        <v>146</v>
      </c>
      <c r="AT132" s="244" t="s">
        <v>142</v>
      </c>
      <c r="AU132" s="244" t="s">
        <v>89</v>
      </c>
      <c r="AY132" s="17" t="s">
        <v>140</v>
      </c>
      <c r="BE132" s="245">
        <f>IF(O132="základní",K132,0)</f>
        <v>0</v>
      </c>
      <c r="BF132" s="245">
        <f>IF(O132="snížená",K132,0)</f>
        <v>0</v>
      </c>
      <c r="BG132" s="245">
        <f>IF(O132="zákl. přenesená",K132,0)</f>
        <v>0</v>
      </c>
      <c r="BH132" s="245">
        <f>IF(O132="sníž. přenesená",K132,0)</f>
        <v>0</v>
      </c>
      <c r="BI132" s="245">
        <f>IF(O132="nulová",K132,0)</f>
        <v>0</v>
      </c>
      <c r="BJ132" s="17" t="s">
        <v>22</v>
      </c>
      <c r="BK132" s="245">
        <f>ROUND(P132*H132,2)</f>
        <v>0</v>
      </c>
      <c r="BL132" s="17" t="s">
        <v>146</v>
      </c>
      <c r="BM132" s="244" t="s">
        <v>285</v>
      </c>
    </row>
    <row r="133" s="13" customFormat="1">
      <c r="A133" s="13"/>
      <c r="B133" s="251"/>
      <c r="C133" s="252"/>
      <c r="D133" s="246" t="s">
        <v>156</v>
      </c>
      <c r="E133" s="253" t="s">
        <v>1</v>
      </c>
      <c r="F133" s="254" t="s">
        <v>286</v>
      </c>
      <c r="G133" s="252"/>
      <c r="H133" s="255">
        <v>656</v>
      </c>
      <c r="I133" s="256"/>
      <c r="J133" s="256"/>
      <c r="K133" s="252"/>
      <c r="L133" s="252"/>
      <c r="M133" s="257"/>
      <c r="N133" s="258"/>
      <c r="O133" s="259"/>
      <c r="P133" s="259"/>
      <c r="Q133" s="259"/>
      <c r="R133" s="259"/>
      <c r="S133" s="259"/>
      <c r="T133" s="259"/>
      <c r="U133" s="259"/>
      <c r="V133" s="259"/>
      <c r="W133" s="259"/>
      <c r="X133" s="260"/>
      <c r="Y133" s="13"/>
      <c r="Z133" s="13"/>
      <c r="AA133" s="13"/>
      <c r="AB133" s="13"/>
      <c r="AC133" s="13"/>
      <c r="AD133" s="13"/>
      <c r="AE133" s="13"/>
      <c r="AT133" s="261" t="s">
        <v>156</v>
      </c>
      <c r="AU133" s="261" t="s">
        <v>89</v>
      </c>
      <c r="AV133" s="13" t="s">
        <v>89</v>
      </c>
      <c r="AW133" s="13" t="s">
        <v>5</v>
      </c>
      <c r="AX133" s="13" t="s">
        <v>22</v>
      </c>
      <c r="AY133" s="261" t="s">
        <v>140</v>
      </c>
    </row>
    <row r="134" s="2" customFormat="1" ht="16.5" customHeight="1">
      <c r="A134" s="38"/>
      <c r="B134" s="39"/>
      <c r="C134" s="231" t="s">
        <v>287</v>
      </c>
      <c r="D134" s="231" t="s">
        <v>142</v>
      </c>
      <c r="E134" s="232" t="s">
        <v>165</v>
      </c>
      <c r="F134" s="233" t="s">
        <v>288</v>
      </c>
      <c r="G134" s="234" t="s">
        <v>167</v>
      </c>
      <c r="H134" s="235">
        <v>39.359999999999999</v>
      </c>
      <c r="I134" s="236"/>
      <c r="J134" s="236"/>
      <c r="K134" s="237">
        <f>ROUND(P134*H134,2)</f>
        <v>0</v>
      </c>
      <c r="L134" s="238"/>
      <c r="M134" s="44"/>
      <c r="N134" s="239" t="s">
        <v>1</v>
      </c>
      <c r="O134" s="240" t="s">
        <v>45</v>
      </c>
      <c r="P134" s="241">
        <f>I134+J134</f>
        <v>0</v>
      </c>
      <c r="Q134" s="241">
        <f>ROUND(I134*H134,2)</f>
        <v>0</v>
      </c>
      <c r="R134" s="241">
        <f>ROUND(J134*H134,2)</f>
        <v>0</v>
      </c>
      <c r="S134" s="91"/>
      <c r="T134" s="242">
        <f>S134*H134</f>
        <v>0</v>
      </c>
      <c r="U134" s="242">
        <v>0</v>
      </c>
      <c r="V134" s="242">
        <f>U134*H134</f>
        <v>0</v>
      </c>
      <c r="W134" s="242">
        <v>0</v>
      </c>
      <c r="X134" s="243">
        <f>W134*H134</f>
        <v>0</v>
      </c>
      <c r="Y134" s="38"/>
      <c r="Z134" s="38"/>
      <c r="AA134" s="38"/>
      <c r="AB134" s="38"/>
      <c r="AC134" s="38"/>
      <c r="AD134" s="38"/>
      <c r="AE134" s="38"/>
      <c r="AR134" s="244" t="s">
        <v>146</v>
      </c>
      <c r="AT134" s="244" t="s">
        <v>142</v>
      </c>
      <c r="AU134" s="244" t="s">
        <v>89</v>
      </c>
      <c r="AY134" s="17" t="s">
        <v>140</v>
      </c>
      <c r="BE134" s="245">
        <f>IF(O134="základní",K134,0)</f>
        <v>0</v>
      </c>
      <c r="BF134" s="245">
        <f>IF(O134="snížená",K134,0)</f>
        <v>0</v>
      </c>
      <c r="BG134" s="245">
        <f>IF(O134="zákl. přenesená",K134,0)</f>
        <v>0</v>
      </c>
      <c r="BH134" s="245">
        <f>IF(O134="sníž. přenesená",K134,0)</f>
        <v>0</v>
      </c>
      <c r="BI134" s="245">
        <f>IF(O134="nulová",K134,0)</f>
        <v>0</v>
      </c>
      <c r="BJ134" s="17" t="s">
        <v>22</v>
      </c>
      <c r="BK134" s="245">
        <f>ROUND(P134*H134,2)</f>
        <v>0</v>
      </c>
      <c r="BL134" s="17" t="s">
        <v>146</v>
      </c>
      <c r="BM134" s="244" t="s">
        <v>289</v>
      </c>
    </row>
    <row r="135" s="2" customFormat="1">
      <c r="A135" s="38"/>
      <c r="B135" s="39"/>
      <c r="C135" s="40"/>
      <c r="D135" s="246" t="s">
        <v>148</v>
      </c>
      <c r="E135" s="40"/>
      <c r="F135" s="247" t="s">
        <v>290</v>
      </c>
      <c r="G135" s="40"/>
      <c r="H135" s="40"/>
      <c r="I135" s="248"/>
      <c r="J135" s="248"/>
      <c r="K135" s="40"/>
      <c r="L135" s="40"/>
      <c r="M135" s="44"/>
      <c r="N135" s="249"/>
      <c r="O135" s="250"/>
      <c r="P135" s="91"/>
      <c r="Q135" s="91"/>
      <c r="R135" s="91"/>
      <c r="S135" s="91"/>
      <c r="T135" s="91"/>
      <c r="U135" s="91"/>
      <c r="V135" s="91"/>
      <c r="W135" s="91"/>
      <c r="X135" s="92"/>
      <c r="Y135" s="38"/>
      <c r="Z135" s="38"/>
      <c r="AA135" s="38"/>
      <c r="AB135" s="38"/>
      <c r="AC135" s="38"/>
      <c r="AD135" s="38"/>
      <c r="AE135" s="38"/>
      <c r="AT135" s="17" t="s">
        <v>148</v>
      </c>
      <c r="AU135" s="17" t="s">
        <v>89</v>
      </c>
    </row>
    <row r="136" s="13" customFormat="1">
      <c r="A136" s="13"/>
      <c r="B136" s="251"/>
      <c r="C136" s="252"/>
      <c r="D136" s="246" t="s">
        <v>156</v>
      </c>
      <c r="E136" s="253" t="s">
        <v>1</v>
      </c>
      <c r="F136" s="254" t="s">
        <v>291</v>
      </c>
      <c r="G136" s="252"/>
      <c r="H136" s="255">
        <v>39.359999999999999</v>
      </c>
      <c r="I136" s="256"/>
      <c r="J136" s="256"/>
      <c r="K136" s="252"/>
      <c r="L136" s="252"/>
      <c r="M136" s="257"/>
      <c r="N136" s="300"/>
      <c r="O136" s="301"/>
      <c r="P136" s="301"/>
      <c r="Q136" s="301"/>
      <c r="R136" s="301"/>
      <c r="S136" s="301"/>
      <c r="T136" s="301"/>
      <c r="U136" s="301"/>
      <c r="V136" s="301"/>
      <c r="W136" s="301"/>
      <c r="X136" s="302"/>
      <c r="Y136" s="13"/>
      <c r="Z136" s="13"/>
      <c r="AA136" s="13"/>
      <c r="AB136" s="13"/>
      <c r="AC136" s="13"/>
      <c r="AD136" s="13"/>
      <c r="AE136" s="13"/>
      <c r="AT136" s="261" t="s">
        <v>156</v>
      </c>
      <c r="AU136" s="261" t="s">
        <v>89</v>
      </c>
      <c r="AV136" s="13" t="s">
        <v>89</v>
      </c>
      <c r="AW136" s="13" t="s">
        <v>5</v>
      </c>
      <c r="AX136" s="13" t="s">
        <v>22</v>
      </c>
      <c r="AY136" s="261" t="s">
        <v>140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67"/>
      <c r="M137" s="44"/>
      <c r="N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K4P5m2Ylk3DrWkSQ0r15iZJhE/RHd3FSNJoWmONqa5wcwU8qLhRN5bLMkoa2NU3k3qSpcJ0Gai7nYSGhIBzDDw==" hashValue="d/42L76WtpqSoe9PC8F4FsUJ9VK0+iAXhghmOekKY72ZDF6pU/Dpa/n5Af7kmoWn6/84QD8BLarzGsr4Wu/aIA==" algorithmName="SHA-512" password="CC35"/>
  <autoFilter ref="C123:L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100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20"/>
      <c r="AT3" s="17" t="s">
        <v>89</v>
      </c>
    </row>
    <row r="4" s="1" customFormat="1" ht="24.96" customHeight="1">
      <c r="B4" s="20"/>
      <c r="D4" s="150" t="s">
        <v>104</v>
      </c>
      <c r="M4" s="20"/>
      <c r="N4" s="151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52" t="s">
        <v>17</v>
      </c>
      <c r="M6" s="20"/>
    </row>
    <row r="7" s="1" customFormat="1" ht="16.5" customHeight="1">
      <c r="B7" s="20"/>
      <c r="E7" s="153" t="str">
        <f>'Rekapitulace stavby'!K6</f>
        <v>Realizace vegetace IP3 v k.ú. Velešovice</v>
      </c>
      <c r="F7" s="152"/>
      <c r="G7" s="152"/>
      <c r="H7" s="152"/>
      <c r="M7" s="20"/>
    </row>
    <row r="8" s="1" customFormat="1" ht="12" customHeight="1">
      <c r="B8" s="20"/>
      <c r="D8" s="152" t="s">
        <v>105</v>
      </c>
      <c r="M8" s="20"/>
    </row>
    <row r="9" s="2" customFormat="1" ht="16.5" customHeight="1">
      <c r="A9" s="38"/>
      <c r="B9" s="44"/>
      <c r="C9" s="38"/>
      <c r="D9" s="38"/>
      <c r="E9" s="153" t="s">
        <v>106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107</v>
      </c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4" t="s">
        <v>292</v>
      </c>
      <c r="F11" s="38"/>
      <c r="G11" s="38"/>
      <c r="H11" s="38"/>
      <c r="I11" s="38"/>
      <c r="J11" s="38"/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20</v>
      </c>
      <c r="E13" s="38"/>
      <c r="F13" s="143" t="s">
        <v>1</v>
      </c>
      <c r="G13" s="38"/>
      <c r="H13" s="38"/>
      <c r="I13" s="152" t="s">
        <v>21</v>
      </c>
      <c r="J13" s="143" t="s">
        <v>1</v>
      </c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23</v>
      </c>
      <c r="E14" s="38"/>
      <c r="F14" s="143" t="s">
        <v>24</v>
      </c>
      <c r="G14" s="38"/>
      <c r="H14" s="38"/>
      <c r="I14" s="152" t="s">
        <v>25</v>
      </c>
      <c r="J14" s="155" t="str">
        <f>'Rekapitulace stavby'!AN8</f>
        <v>28. 2. 2022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2" t="s">
        <v>30</v>
      </c>
      <c r="J16" s="143" t="str">
        <f>IF('Rekapitulace stavby'!AN10="","",'Rekapitulace stavby'!AN10)</f>
        <v/>
      </c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3" t="str">
        <f>IF('Rekapitulace stavby'!E11="","",'Rekapitulace stavby'!E11)</f>
        <v>SPUCR pobočka Vyškov</v>
      </c>
      <c r="F17" s="38"/>
      <c r="G17" s="38"/>
      <c r="H17" s="38"/>
      <c r="I17" s="152" t="s">
        <v>32</v>
      </c>
      <c r="J17" s="143" t="str">
        <f>IF('Rekapitulace stavby'!AN11="","",'Rekapitulace stavby'!AN11)</f>
        <v/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33</v>
      </c>
      <c r="E19" s="38"/>
      <c r="F19" s="38"/>
      <c r="G19" s="38"/>
      <c r="H19" s="38"/>
      <c r="I19" s="152" t="s">
        <v>30</v>
      </c>
      <c r="J19" s="33" t="str">
        <f>'Rekapitulace stavby'!AN13</f>
        <v>Vyplň údaj</v>
      </c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3"/>
      <c r="G20" s="143"/>
      <c r="H20" s="143"/>
      <c r="I20" s="152" t="s">
        <v>32</v>
      </c>
      <c r="J20" s="33" t="str">
        <f>'Rekapitulace stavby'!AN14</f>
        <v>Vyplň údaj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35</v>
      </c>
      <c r="E22" s="38"/>
      <c r="F22" s="38"/>
      <c r="G22" s="38"/>
      <c r="H22" s="38"/>
      <c r="I22" s="152" t="s">
        <v>30</v>
      </c>
      <c r="J22" s="143" t="str">
        <f>IF('Rekapitulace stavby'!AN16="","",'Rekapitulace stavby'!AN16)</f>
        <v/>
      </c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3" t="str">
        <f>IF('Rekapitulace stavby'!E17="","",'Rekapitulace stavby'!E17)</f>
        <v xml:space="preserve"> </v>
      </c>
      <c r="F23" s="38"/>
      <c r="G23" s="38"/>
      <c r="H23" s="38"/>
      <c r="I23" s="152" t="s">
        <v>32</v>
      </c>
      <c r="J23" s="143" t="str">
        <f>IF('Rekapitulace stavby'!AN17="","",'Rekapitulace stavby'!AN17)</f>
        <v/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2" t="s">
        <v>30</v>
      </c>
      <c r="J25" s="143" t="str">
        <f>IF('Rekapitulace stavby'!AN19="","",'Rekapitulace stavby'!AN19)</f>
        <v/>
      </c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3" t="str">
        <f>IF('Rekapitulace stavby'!E20="","",'Rekapitulace stavby'!E20)</f>
        <v>Ing. Michal Kovář, Ph.D.</v>
      </c>
      <c r="F26" s="38"/>
      <c r="G26" s="38"/>
      <c r="H26" s="38"/>
      <c r="I26" s="152" t="s">
        <v>32</v>
      </c>
      <c r="J26" s="143" t="str">
        <f>IF('Rekapitulace stavby'!AN20="","",'Rekapitulace stavby'!AN20)</f>
        <v/>
      </c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39</v>
      </c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6"/>
      <c r="M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160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52" t="s">
        <v>109</v>
      </c>
      <c r="F32" s="38"/>
      <c r="G32" s="38"/>
      <c r="H32" s="38"/>
      <c r="I32" s="38"/>
      <c r="J32" s="38"/>
      <c r="K32" s="161">
        <f>I98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>
      <c r="A33" s="38"/>
      <c r="B33" s="44"/>
      <c r="C33" s="38"/>
      <c r="D33" s="38"/>
      <c r="E33" s="152" t="s">
        <v>110</v>
      </c>
      <c r="F33" s="38"/>
      <c r="G33" s="38"/>
      <c r="H33" s="38"/>
      <c r="I33" s="38"/>
      <c r="J33" s="38"/>
      <c r="K33" s="161">
        <f>J98</f>
        <v>0</v>
      </c>
      <c r="L33" s="38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2" t="s">
        <v>40</v>
      </c>
      <c r="E34" s="38"/>
      <c r="F34" s="38"/>
      <c r="G34" s="38"/>
      <c r="H34" s="38"/>
      <c r="I34" s="38"/>
      <c r="J34" s="38"/>
      <c r="K34" s="163">
        <f>ROUND(K124, 0)</f>
        <v>0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160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4" t="s">
        <v>42</v>
      </c>
      <c r="G36" s="38"/>
      <c r="H36" s="38"/>
      <c r="I36" s="164" t="s">
        <v>41</v>
      </c>
      <c r="J36" s="38"/>
      <c r="K36" s="164" t="s">
        <v>43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5" t="s">
        <v>44</v>
      </c>
      <c r="E37" s="152" t="s">
        <v>45</v>
      </c>
      <c r="F37" s="161">
        <f>ROUND((SUM(BE124:BE136)),  0)</f>
        <v>0</v>
      </c>
      <c r="G37" s="38"/>
      <c r="H37" s="38"/>
      <c r="I37" s="166">
        <v>0.20999999999999999</v>
      </c>
      <c r="J37" s="38"/>
      <c r="K37" s="161">
        <f>ROUND(((SUM(BE124:BE136))*I37),  0)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2" t="s">
        <v>46</v>
      </c>
      <c r="F38" s="161">
        <f>ROUND((SUM(BF124:BF136)),  0)</f>
        <v>0</v>
      </c>
      <c r="G38" s="38"/>
      <c r="H38" s="38"/>
      <c r="I38" s="166">
        <v>0.14999999999999999</v>
      </c>
      <c r="J38" s="38"/>
      <c r="K38" s="161">
        <f>ROUND(((SUM(BF124:BF136))*I38),  0)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47</v>
      </c>
      <c r="F39" s="161">
        <f>ROUND((SUM(BG124:BG136)),  0)</f>
        <v>0</v>
      </c>
      <c r="G39" s="38"/>
      <c r="H39" s="38"/>
      <c r="I39" s="166">
        <v>0.20999999999999999</v>
      </c>
      <c r="J39" s="38"/>
      <c r="K39" s="16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2" t="s">
        <v>48</v>
      </c>
      <c r="F40" s="161">
        <f>ROUND((SUM(BH124:BH136)),  0)</f>
        <v>0</v>
      </c>
      <c r="G40" s="38"/>
      <c r="H40" s="38"/>
      <c r="I40" s="166">
        <v>0.14999999999999999</v>
      </c>
      <c r="J40" s="38"/>
      <c r="K40" s="161">
        <f>0</f>
        <v>0</v>
      </c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2" t="s">
        <v>49</v>
      </c>
      <c r="F41" s="161">
        <f>ROUND((SUM(BI124:BI136)),  0)</f>
        <v>0</v>
      </c>
      <c r="G41" s="38"/>
      <c r="H41" s="38"/>
      <c r="I41" s="166">
        <v>0</v>
      </c>
      <c r="J41" s="38"/>
      <c r="K41" s="161">
        <f>0</f>
        <v>0</v>
      </c>
      <c r="L41" s="38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7"/>
      <c r="D43" s="168" t="s">
        <v>50</v>
      </c>
      <c r="E43" s="169"/>
      <c r="F43" s="169"/>
      <c r="G43" s="170" t="s">
        <v>51</v>
      </c>
      <c r="H43" s="171" t="s">
        <v>52</v>
      </c>
      <c r="I43" s="169"/>
      <c r="J43" s="169"/>
      <c r="K43" s="172">
        <f>SUM(K34:K41)</f>
        <v>0</v>
      </c>
      <c r="L43" s="173"/>
      <c r="M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74" t="s">
        <v>53</v>
      </c>
      <c r="E50" s="175"/>
      <c r="F50" s="175"/>
      <c r="G50" s="174" t="s">
        <v>54</v>
      </c>
      <c r="H50" s="175"/>
      <c r="I50" s="175"/>
      <c r="J50" s="175"/>
      <c r="K50" s="175"/>
      <c r="L50" s="17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76" t="s">
        <v>55</v>
      </c>
      <c r="E61" s="177"/>
      <c r="F61" s="178" t="s">
        <v>56</v>
      </c>
      <c r="G61" s="176" t="s">
        <v>55</v>
      </c>
      <c r="H61" s="177"/>
      <c r="I61" s="177"/>
      <c r="J61" s="179" t="s">
        <v>56</v>
      </c>
      <c r="K61" s="177"/>
      <c r="L61" s="17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74" t="s">
        <v>57</v>
      </c>
      <c r="E65" s="180"/>
      <c r="F65" s="180"/>
      <c r="G65" s="174" t="s">
        <v>58</v>
      </c>
      <c r="H65" s="180"/>
      <c r="I65" s="180"/>
      <c r="J65" s="180"/>
      <c r="K65" s="180"/>
      <c r="L65" s="18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76" t="s">
        <v>55</v>
      </c>
      <c r="E76" s="177"/>
      <c r="F76" s="178" t="s">
        <v>56</v>
      </c>
      <c r="G76" s="176" t="s">
        <v>55</v>
      </c>
      <c r="H76" s="177"/>
      <c r="I76" s="177"/>
      <c r="J76" s="179" t="s">
        <v>56</v>
      </c>
      <c r="K76" s="177"/>
      <c r="L76" s="17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18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18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5" t="str">
        <f>E7</f>
        <v>Realizace vegetace IP3 v k.ú. Velešovice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105</v>
      </c>
      <c r="D86" s="22"/>
      <c r="E86" s="22"/>
      <c r="F86" s="22"/>
      <c r="G86" s="22"/>
      <c r="H86" s="22"/>
      <c r="I86" s="22"/>
      <c r="J86" s="22"/>
      <c r="K86" s="22"/>
      <c r="L86" s="22"/>
      <c r="M86" s="20"/>
    </row>
    <row r="87" s="2" customFormat="1" ht="16.5" customHeight="1">
      <c r="A87" s="38"/>
      <c r="B87" s="39"/>
      <c r="C87" s="40"/>
      <c r="D87" s="40"/>
      <c r="E87" s="185" t="s">
        <v>106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107</v>
      </c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SO-01.3 - SO-01.2 Následná péče 2.rok</v>
      </c>
      <c r="F89" s="40"/>
      <c r="G89" s="40"/>
      <c r="H89" s="40"/>
      <c r="I89" s="40"/>
      <c r="J89" s="40"/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23</v>
      </c>
      <c r="D91" s="40"/>
      <c r="E91" s="40"/>
      <c r="F91" s="27" t="str">
        <f>F14</f>
        <v>Obec Velešovice</v>
      </c>
      <c r="G91" s="40"/>
      <c r="H91" s="40"/>
      <c r="I91" s="32" t="s">
        <v>25</v>
      </c>
      <c r="J91" s="79" t="str">
        <f>IF(J14="","",J14)</f>
        <v>28. 2. 2022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29</v>
      </c>
      <c r="D93" s="40"/>
      <c r="E93" s="40"/>
      <c r="F93" s="27" t="str">
        <f>E17</f>
        <v>SPUCR pobočka Vyškov</v>
      </c>
      <c r="G93" s="40"/>
      <c r="H93" s="40"/>
      <c r="I93" s="32" t="s">
        <v>35</v>
      </c>
      <c r="J93" s="36" t="str">
        <f>E23</f>
        <v xml:space="preserve"> </v>
      </c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33</v>
      </c>
      <c r="D94" s="40"/>
      <c r="E94" s="40"/>
      <c r="F94" s="27" t="str">
        <f>IF(E20="","",E20)</f>
        <v>Vyplň údaj</v>
      </c>
      <c r="G94" s="40"/>
      <c r="H94" s="40"/>
      <c r="I94" s="32" t="s">
        <v>37</v>
      </c>
      <c r="J94" s="36" t="str">
        <f>E26</f>
        <v>Ing. Michal Kovář, Ph.D.</v>
      </c>
      <c r="K94" s="40"/>
      <c r="L94" s="40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6" t="s">
        <v>112</v>
      </c>
      <c r="D96" s="187"/>
      <c r="E96" s="187"/>
      <c r="F96" s="187"/>
      <c r="G96" s="187"/>
      <c r="H96" s="187"/>
      <c r="I96" s="188" t="s">
        <v>113</v>
      </c>
      <c r="J96" s="188" t="s">
        <v>114</v>
      </c>
      <c r="K96" s="188" t="s">
        <v>115</v>
      </c>
      <c r="L96" s="187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9" t="s">
        <v>116</v>
      </c>
      <c r="D98" s="40"/>
      <c r="E98" s="40"/>
      <c r="F98" s="40"/>
      <c r="G98" s="40"/>
      <c r="H98" s="40"/>
      <c r="I98" s="110">
        <f>Q124</f>
        <v>0</v>
      </c>
      <c r="J98" s="110">
        <f>R124</f>
        <v>0</v>
      </c>
      <c r="K98" s="110">
        <f>K124</f>
        <v>0</v>
      </c>
      <c r="L98" s="40"/>
      <c r="M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117</v>
      </c>
    </row>
    <row r="99" s="9" customFormat="1" ht="24.96" customHeight="1">
      <c r="A99" s="9"/>
      <c r="B99" s="190"/>
      <c r="C99" s="191"/>
      <c r="D99" s="192" t="s">
        <v>272</v>
      </c>
      <c r="E99" s="193"/>
      <c r="F99" s="193"/>
      <c r="G99" s="193"/>
      <c r="H99" s="193"/>
      <c r="I99" s="194">
        <f>Q125</f>
        <v>0</v>
      </c>
      <c r="J99" s="194">
        <f>R125</f>
        <v>0</v>
      </c>
      <c r="K99" s="194">
        <f>K125</f>
        <v>0</v>
      </c>
      <c r="L99" s="191"/>
      <c r="M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5"/>
      <c r="D100" s="197" t="s">
        <v>273</v>
      </c>
      <c r="E100" s="198"/>
      <c r="F100" s="198"/>
      <c r="G100" s="198"/>
      <c r="H100" s="198"/>
      <c r="I100" s="199">
        <f>Q126</f>
        <v>0</v>
      </c>
      <c r="J100" s="199">
        <f>R126</f>
        <v>0</v>
      </c>
      <c r="K100" s="199">
        <f>K126</f>
        <v>0</v>
      </c>
      <c r="L100" s="135"/>
      <c r="M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6"/>
      <c r="C101" s="135"/>
      <c r="D101" s="197" t="s">
        <v>274</v>
      </c>
      <c r="E101" s="198"/>
      <c r="F101" s="198"/>
      <c r="G101" s="198"/>
      <c r="H101" s="198"/>
      <c r="I101" s="199">
        <f>Q127</f>
        <v>0</v>
      </c>
      <c r="J101" s="199">
        <f>R127</f>
        <v>0</v>
      </c>
      <c r="K101" s="199">
        <f>K127</f>
        <v>0</v>
      </c>
      <c r="L101" s="135"/>
      <c r="M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5"/>
      <c r="D102" s="197" t="s">
        <v>120</v>
      </c>
      <c r="E102" s="198"/>
      <c r="F102" s="198"/>
      <c r="G102" s="198"/>
      <c r="H102" s="198"/>
      <c r="I102" s="199">
        <f>Q131</f>
        <v>0</v>
      </c>
      <c r="J102" s="199">
        <f>R131</f>
        <v>0</v>
      </c>
      <c r="K102" s="199">
        <f>K131</f>
        <v>0</v>
      </c>
      <c r="L102" s="135"/>
      <c r="M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122</v>
      </c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17</v>
      </c>
      <c r="D111" s="40"/>
      <c r="E111" s="40"/>
      <c r="F111" s="40"/>
      <c r="G111" s="40"/>
      <c r="H111" s="40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5" t="str">
        <f>E7</f>
        <v>Realizace vegetace IP3 v k.ú. Velešovice</v>
      </c>
      <c r="F112" s="32"/>
      <c r="G112" s="32"/>
      <c r="H112" s="32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105</v>
      </c>
      <c r="D113" s="22"/>
      <c r="E113" s="22"/>
      <c r="F113" s="22"/>
      <c r="G113" s="22"/>
      <c r="H113" s="22"/>
      <c r="I113" s="22"/>
      <c r="J113" s="22"/>
      <c r="K113" s="22"/>
      <c r="L113" s="22"/>
      <c r="M113" s="20"/>
    </row>
    <row r="114" s="2" customFormat="1" ht="16.5" customHeight="1">
      <c r="A114" s="38"/>
      <c r="B114" s="39"/>
      <c r="C114" s="40"/>
      <c r="D114" s="40"/>
      <c r="E114" s="185" t="s">
        <v>106</v>
      </c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107</v>
      </c>
      <c r="D115" s="40"/>
      <c r="E115" s="40"/>
      <c r="F115" s="40"/>
      <c r="G115" s="40"/>
      <c r="H115" s="40"/>
      <c r="I115" s="40"/>
      <c r="J115" s="40"/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SO-01.3 - SO-01.2 Následná péče 2.rok</v>
      </c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23</v>
      </c>
      <c r="D118" s="40"/>
      <c r="E118" s="40"/>
      <c r="F118" s="27" t="str">
        <f>F14</f>
        <v>Obec Velešovice</v>
      </c>
      <c r="G118" s="40"/>
      <c r="H118" s="40"/>
      <c r="I118" s="32" t="s">
        <v>25</v>
      </c>
      <c r="J118" s="79" t="str">
        <f>IF(J14="","",J14)</f>
        <v>28. 2. 2022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E17</f>
        <v>SPUCR pobočka Vyškov</v>
      </c>
      <c r="G120" s="40"/>
      <c r="H120" s="40"/>
      <c r="I120" s="32" t="s">
        <v>35</v>
      </c>
      <c r="J120" s="36" t="str">
        <f>E23</f>
        <v xml:space="preserve"> </v>
      </c>
      <c r="K120" s="40"/>
      <c r="L120" s="40"/>
      <c r="M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33</v>
      </c>
      <c r="D121" s="40"/>
      <c r="E121" s="40"/>
      <c r="F121" s="27" t="str">
        <f>IF(E20="","",E20)</f>
        <v>Vyplň údaj</v>
      </c>
      <c r="G121" s="40"/>
      <c r="H121" s="40"/>
      <c r="I121" s="32" t="s">
        <v>37</v>
      </c>
      <c r="J121" s="36" t="str">
        <f>E26</f>
        <v>Ing. Michal Kovář, Ph.D.</v>
      </c>
      <c r="K121" s="40"/>
      <c r="L121" s="40"/>
      <c r="M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1"/>
      <c r="B123" s="202"/>
      <c r="C123" s="203" t="s">
        <v>123</v>
      </c>
      <c r="D123" s="204" t="s">
        <v>65</v>
      </c>
      <c r="E123" s="204" t="s">
        <v>61</v>
      </c>
      <c r="F123" s="204" t="s">
        <v>62</v>
      </c>
      <c r="G123" s="204" t="s">
        <v>124</v>
      </c>
      <c r="H123" s="204" t="s">
        <v>125</v>
      </c>
      <c r="I123" s="204" t="s">
        <v>126</v>
      </c>
      <c r="J123" s="204" t="s">
        <v>127</v>
      </c>
      <c r="K123" s="205" t="s">
        <v>115</v>
      </c>
      <c r="L123" s="206" t="s">
        <v>128</v>
      </c>
      <c r="M123" s="207"/>
      <c r="N123" s="100" t="s">
        <v>1</v>
      </c>
      <c r="O123" s="101" t="s">
        <v>44</v>
      </c>
      <c r="P123" s="101" t="s">
        <v>129</v>
      </c>
      <c r="Q123" s="101" t="s">
        <v>130</v>
      </c>
      <c r="R123" s="101" t="s">
        <v>131</v>
      </c>
      <c r="S123" s="101" t="s">
        <v>132</v>
      </c>
      <c r="T123" s="101" t="s">
        <v>133</v>
      </c>
      <c r="U123" s="101" t="s">
        <v>134</v>
      </c>
      <c r="V123" s="101" t="s">
        <v>135</v>
      </c>
      <c r="W123" s="101" t="s">
        <v>136</v>
      </c>
      <c r="X123" s="102" t="s">
        <v>137</v>
      </c>
      <c r="Y123" s="201"/>
      <c r="Z123" s="201"/>
      <c r="AA123" s="201"/>
      <c r="AB123" s="201"/>
      <c r="AC123" s="201"/>
      <c r="AD123" s="201"/>
      <c r="AE123" s="201"/>
    </row>
    <row r="124" s="2" customFormat="1" ht="22.8" customHeight="1">
      <c r="A124" s="38"/>
      <c r="B124" s="39"/>
      <c r="C124" s="107" t="s">
        <v>138</v>
      </c>
      <c r="D124" s="40"/>
      <c r="E124" s="40"/>
      <c r="F124" s="40"/>
      <c r="G124" s="40"/>
      <c r="H124" s="40"/>
      <c r="I124" s="40"/>
      <c r="J124" s="40"/>
      <c r="K124" s="208">
        <f>BK124</f>
        <v>0</v>
      </c>
      <c r="L124" s="40"/>
      <c r="M124" s="44"/>
      <c r="N124" s="103"/>
      <c r="O124" s="209"/>
      <c r="P124" s="104"/>
      <c r="Q124" s="210">
        <f>Q125</f>
        <v>0</v>
      </c>
      <c r="R124" s="210">
        <f>R125</f>
        <v>0</v>
      </c>
      <c r="S124" s="104"/>
      <c r="T124" s="211">
        <f>T125</f>
        <v>0</v>
      </c>
      <c r="U124" s="104"/>
      <c r="V124" s="211">
        <f>V125</f>
        <v>0</v>
      </c>
      <c r="W124" s="104"/>
      <c r="X124" s="212">
        <f>X125</f>
        <v>0</v>
      </c>
      <c r="Y124" s="38"/>
      <c r="Z124" s="38"/>
      <c r="AA124" s="38"/>
      <c r="AB124" s="38"/>
      <c r="AC124" s="38"/>
      <c r="AD124" s="38"/>
      <c r="AE124" s="38"/>
      <c r="AT124" s="17" t="s">
        <v>81</v>
      </c>
      <c r="AU124" s="17" t="s">
        <v>117</v>
      </c>
      <c r="BK124" s="213">
        <f>BK125</f>
        <v>0</v>
      </c>
    </row>
    <row r="125" s="12" customFormat="1" ht="25.92" customHeight="1">
      <c r="A125" s="12"/>
      <c r="B125" s="214"/>
      <c r="C125" s="215"/>
      <c r="D125" s="216" t="s">
        <v>81</v>
      </c>
      <c r="E125" s="217" t="s">
        <v>139</v>
      </c>
      <c r="F125" s="217" t="s">
        <v>275</v>
      </c>
      <c r="G125" s="215"/>
      <c r="H125" s="215"/>
      <c r="I125" s="218"/>
      <c r="J125" s="218"/>
      <c r="K125" s="219">
        <f>BK125</f>
        <v>0</v>
      </c>
      <c r="L125" s="215"/>
      <c r="M125" s="220"/>
      <c r="N125" s="221"/>
      <c r="O125" s="222"/>
      <c r="P125" s="222"/>
      <c r="Q125" s="223">
        <f>Q126+Q131</f>
        <v>0</v>
      </c>
      <c r="R125" s="223">
        <f>R126+R131</f>
        <v>0</v>
      </c>
      <c r="S125" s="222"/>
      <c r="T125" s="224">
        <f>T126+T131</f>
        <v>0</v>
      </c>
      <c r="U125" s="222"/>
      <c r="V125" s="224">
        <f>V126+V131</f>
        <v>0</v>
      </c>
      <c r="W125" s="222"/>
      <c r="X125" s="225">
        <f>X126+X131</f>
        <v>0</v>
      </c>
      <c r="Y125" s="12"/>
      <c r="Z125" s="12"/>
      <c r="AA125" s="12"/>
      <c r="AB125" s="12"/>
      <c r="AC125" s="12"/>
      <c r="AD125" s="12"/>
      <c r="AE125" s="12"/>
      <c r="AR125" s="226" t="s">
        <v>22</v>
      </c>
      <c r="AT125" s="227" t="s">
        <v>81</v>
      </c>
      <c r="AU125" s="227" t="s">
        <v>82</v>
      </c>
      <c r="AY125" s="226" t="s">
        <v>140</v>
      </c>
      <c r="BK125" s="228">
        <f>BK126+BK131</f>
        <v>0</v>
      </c>
    </row>
    <row r="126" s="12" customFormat="1" ht="22.8" customHeight="1">
      <c r="A126" s="12"/>
      <c r="B126" s="214"/>
      <c r="C126" s="215"/>
      <c r="D126" s="216" t="s">
        <v>81</v>
      </c>
      <c r="E126" s="229" t="s">
        <v>89</v>
      </c>
      <c r="F126" s="229" t="s">
        <v>276</v>
      </c>
      <c r="G126" s="215"/>
      <c r="H126" s="215"/>
      <c r="I126" s="218"/>
      <c r="J126" s="218"/>
      <c r="K126" s="230">
        <f>BK126</f>
        <v>0</v>
      </c>
      <c r="L126" s="215"/>
      <c r="M126" s="220"/>
      <c r="N126" s="221"/>
      <c r="O126" s="222"/>
      <c r="P126" s="222"/>
      <c r="Q126" s="223">
        <f>Q127</f>
        <v>0</v>
      </c>
      <c r="R126" s="223">
        <f>R127</f>
        <v>0</v>
      </c>
      <c r="S126" s="222"/>
      <c r="T126" s="224">
        <f>T127</f>
        <v>0</v>
      </c>
      <c r="U126" s="222"/>
      <c r="V126" s="224">
        <f>V127</f>
        <v>0</v>
      </c>
      <c r="W126" s="222"/>
      <c r="X126" s="225">
        <f>X127</f>
        <v>0</v>
      </c>
      <c r="Y126" s="12"/>
      <c r="Z126" s="12"/>
      <c r="AA126" s="12"/>
      <c r="AB126" s="12"/>
      <c r="AC126" s="12"/>
      <c r="AD126" s="12"/>
      <c r="AE126" s="12"/>
      <c r="AR126" s="226" t="s">
        <v>22</v>
      </c>
      <c r="AT126" s="227" t="s">
        <v>81</v>
      </c>
      <c r="AU126" s="227" t="s">
        <v>22</v>
      </c>
      <c r="AY126" s="226" t="s">
        <v>140</v>
      </c>
      <c r="BK126" s="228">
        <f>BK127</f>
        <v>0</v>
      </c>
    </row>
    <row r="127" s="12" customFormat="1" ht="20.88" customHeight="1">
      <c r="A127" s="12"/>
      <c r="B127" s="214"/>
      <c r="C127" s="215"/>
      <c r="D127" s="216" t="s">
        <v>81</v>
      </c>
      <c r="E127" s="229" t="s">
        <v>22</v>
      </c>
      <c r="F127" s="229" t="s">
        <v>141</v>
      </c>
      <c r="G127" s="215"/>
      <c r="H127" s="215"/>
      <c r="I127" s="218"/>
      <c r="J127" s="218"/>
      <c r="K127" s="230">
        <f>BK127</f>
        <v>0</v>
      </c>
      <c r="L127" s="215"/>
      <c r="M127" s="220"/>
      <c r="N127" s="221"/>
      <c r="O127" s="222"/>
      <c r="P127" s="222"/>
      <c r="Q127" s="223">
        <f>SUM(Q128:Q130)</f>
        <v>0</v>
      </c>
      <c r="R127" s="223">
        <f>SUM(R128:R130)</f>
        <v>0</v>
      </c>
      <c r="S127" s="222"/>
      <c r="T127" s="224">
        <f>SUM(T128:T130)</f>
        <v>0</v>
      </c>
      <c r="U127" s="222"/>
      <c r="V127" s="224">
        <f>SUM(V128:V130)</f>
        <v>0</v>
      </c>
      <c r="W127" s="222"/>
      <c r="X127" s="225">
        <f>SUM(X128:X130)</f>
        <v>0</v>
      </c>
      <c r="Y127" s="12"/>
      <c r="Z127" s="12"/>
      <c r="AA127" s="12"/>
      <c r="AB127" s="12"/>
      <c r="AC127" s="12"/>
      <c r="AD127" s="12"/>
      <c r="AE127" s="12"/>
      <c r="AR127" s="226" t="s">
        <v>22</v>
      </c>
      <c r="AT127" s="227" t="s">
        <v>81</v>
      </c>
      <c r="AU127" s="227" t="s">
        <v>89</v>
      </c>
      <c r="AY127" s="226" t="s">
        <v>140</v>
      </c>
      <c r="BK127" s="228">
        <f>SUM(BK128:BK130)</f>
        <v>0</v>
      </c>
    </row>
    <row r="128" s="2" customFormat="1" ht="24.15" customHeight="1">
      <c r="A128" s="38"/>
      <c r="B128" s="39"/>
      <c r="C128" s="231" t="s">
        <v>89</v>
      </c>
      <c r="D128" s="231" t="s">
        <v>142</v>
      </c>
      <c r="E128" s="232" t="s">
        <v>277</v>
      </c>
      <c r="F128" s="233" t="s">
        <v>278</v>
      </c>
      <c r="G128" s="234" t="s">
        <v>154</v>
      </c>
      <c r="H128" s="235">
        <v>82</v>
      </c>
      <c r="I128" s="236"/>
      <c r="J128" s="236"/>
      <c r="K128" s="237">
        <f>ROUND(P128*H128,2)</f>
        <v>0</v>
      </c>
      <c r="L128" s="238"/>
      <c r="M128" s="44"/>
      <c r="N128" s="239" t="s">
        <v>1</v>
      </c>
      <c r="O128" s="240" t="s">
        <v>45</v>
      </c>
      <c r="P128" s="241">
        <f>I128+J128</f>
        <v>0</v>
      </c>
      <c r="Q128" s="241">
        <f>ROUND(I128*H128,2)</f>
        <v>0</v>
      </c>
      <c r="R128" s="241">
        <f>ROUND(J128*H128,2)</f>
        <v>0</v>
      </c>
      <c r="S128" s="91"/>
      <c r="T128" s="242">
        <f>S128*H128</f>
        <v>0</v>
      </c>
      <c r="U128" s="242">
        <v>0</v>
      </c>
      <c r="V128" s="242">
        <f>U128*H128</f>
        <v>0</v>
      </c>
      <c r="W128" s="242">
        <v>0</v>
      </c>
      <c r="X128" s="243">
        <f>W128*H128</f>
        <v>0</v>
      </c>
      <c r="Y128" s="38"/>
      <c r="Z128" s="38"/>
      <c r="AA128" s="38"/>
      <c r="AB128" s="38"/>
      <c r="AC128" s="38"/>
      <c r="AD128" s="38"/>
      <c r="AE128" s="38"/>
      <c r="AR128" s="244" t="s">
        <v>146</v>
      </c>
      <c r="AT128" s="244" t="s">
        <v>142</v>
      </c>
      <c r="AU128" s="244" t="s">
        <v>260</v>
      </c>
      <c r="AY128" s="17" t="s">
        <v>140</v>
      </c>
      <c r="BE128" s="245">
        <f>IF(O128="základní",K128,0)</f>
        <v>0</v>
      </c>
      <c r="BF128" s="245">
        <f>IF(O128="snížená",K128,0)</f>
        <v>0</v>
      </c>
      <c r="BG128" s="245">
        <f>IF(O128="zákl. přenesená",K128,0)</f>
        <v>0</v>
      </c>
      <c r="BH128" s="245">
        <f>IF(O128="sníž. přenesená",K128,0)</f>
        <v>0</v>
      </c>
      <c r="BI128" s="245">
        <f>IF(O128="nulová",K128,0)</f>
        <v>0</v>
      </c>
      <c r="BJ128" s="17" t="s">
        <v>22</v>
      </c>
      <c r="BK128" s="245">
        <f>ROUND(P128*H128,2)</f>
        <v>0</v>
      </c>
      <c r="BL128" s="17" t="s">
        <v>146</v>
      </c>
      <c r="BM128" s="244" t="s">
        <v>279</v>
      </c>
    </row>
    <row r="129" s="2" customFormat="1">
      <c r="A129" s="38"/>
      <c r="B129" s="39"/>
      <c r="C129" s="40"/>
      <c r="D129" s="246" t="s">
        <v>148</v>
      </c>
      <c r="E129" s="40"/>
      <c r="F129" s="247" t="s">
        <v>280</v>
      </c>
      <c r="G129" s="40"/>
      <c r="H129" s="40"/>
      <c r="I129" s="248"/>
      <c r="J129" s="248"/>
      <c r="K129" s="40"/>
      <c r="L129" s="40"/>
      <c r="M129" s="44"/>
      <c r="N129" s="249"/>
      <c r="O129" s="250"/>
      <c r="P129" s="91"/>
      <c r="Q129" s="91"/>
      <c r="R129" s="91"/>
      <c r="S129" s="91"/>
      <c r="T129" s="91"/>
      <c r="U129" s="91"/>
      <c r="V129" s="91"/>
      <c r="W129" s="91"/>
      <c r="X129" s="92"/>
      <c r="Y129" s="38"/>
      <c r="Z129" s="38"/>
      <c r="AA129" s="38"/>
      <c r="AB129" s="38"/>
      <c r="AC129" s="38"/>
      <c r="AD129" s="38"/>
      <c r="AE129" s="38"/>
      <c r="AT129" s="17" t="s">
        <v>148</v>
      </c>
      <c r="AU129" s="17" t="s">
        <v>260</v>
      </c>
    </row>
    <row r="130" s="2" customFormat="1" ht="33" customHeight="1">
      <c r="A130" s="38"/>
      <c r="B130" s="39"/>
      <c r="C130" s="231" t="s">
        <v>281</v>
      </c>
      <c r="D130" s="231" t="s">
        <v>142</v>
      </c>
      <c r="E130" s="232" t="s">
        <v>173</v>
      </c>
      <c r="F130" s="233" t="s">
        <v>282</v>
      </c>
      <c r="G130" s="234" t="s">
        <v>154</v>
      </c>
      <c r="H130" s="235">
        <v>82</v>
      </c>
      <c r="I130" s="236"/>
      <c r="J130" s="236"/>
      <c r="K130" s="237">
        <f>ROUND(P130*H130,2)</f>
        <v>0</v>
      </c>
      <c r="L130" s="238"/>
      <c r="M130" s="44"/>
      <c r="N130" s="239" t="s">
        <v>1</v>
      </c>
      <c r="O130" s="240" t="s">
        <v>45</v>
      </c>
      <c r="P130" s="241">
        <f>I130+J130</f>
        <v>0</v>
      </c>
      <c r="Q130" s="241">
        <f>ROUND(I130*H130,2)</f>
        <v>0</v>
      </c>
      <c r="R130" s="241">
        <f>ROUND(J130*H130,2)</f>
        <v>0</v>
      </c>
      <c r="S130" s="91"/>
      <c r="T130" s="242">
        <f>S130*H130</f>
        <v>0</v>
      </c>
      <c r="U130" s="242">
        <v>0</v>
      </c>
      <c r="V130" s="242">
        <f>U130*H130</f>
        <v>0</v>
      </c>
      <c r="W130" s="242">
        <v>0</v>
      </c>
      <c r="X130" s="243">
        <f>W130*H130</f>
        <v>0</v>
      </c>
      <c r="Y130" s="38"/>
      <c r="Z130" s="38"/>
      <c r="AA130" s="38"/>
      <c r="AB130" s="38"/>
      <c r="AC130" s="38"/>
      <c r="AD130" s="38"/>
      <c r="AE130" s="38"/>
      <c r="AR130" s="244" t="s">
        <v>146</v>
      </c>
      <c r="AT130" s="244" t="s">
        <v>142</v>
      </c>
      <c r="AU130" s="244" t="s">
        <v>260</v>
      </c>
      <c r="AY130" s="17" t="s">
        <v>140</v>
      </c>
      <c r="BE130" s="245">
        <f>IF(O130="základní",K130,0)</f>
        <v>0</v>
      </c>
      <c r="BF130" s="245">
        <f>IF(O130="snížená",K130,0)</f>
        <v>0</v>
      </c>
      <c r="BG130" s="245">
        <f>IF(O130="zákl. přenesená",K130,0)</f>
        <v>0</v>
      </c>
      <c r="BH130" s="245">
        <f>IF(O130="sníž. přenesená",K130,0)</f>
        <v>0</v>
      </c>
      <c r="BI130" s="245">
        <f>IF(O130="nulová",K130,0)</f>
        <v>0</v>
      </c>
      <c r="BJ130" s="17" t="s">
        <v>22</v>
      </c>
      <c r="BK130" s="245">
        <f>ROUND(P130*H130,2)</f>
        <v>0</v>
      </c>
      <c r="BL130" s="17" t="s">
        <v>146</v>
      </c>
      <c r="BM130" s="244" t="s">
        <v>283</v>
      </c>
    </row>
    <row r="131" s="12" customFormat="1" ht="22.8" customHeight="1">
      <c r="A131" s="12"/>
      <c r="B131" s="214"/>
      <c r="C131" s="215"/>
      <c r="D131" s="216" t="s">
        <v>81</v>
      </c>
      <c r="E131" s="229" t="s">
        <v>150</v>
      </c>
      <c r="F131" s="229" t="s">
        <v>141</v>
      </c>
      <c r="G131" s="215"/>
      <c r="H131" s="215"/>
      <c r="I131" s="218"/>
      <c r="J131" s="218"/>
      <c r="K131" s="230">
        <f>BK131</f>
        <v>0</v>
      </c>
      <c r="L131" s="215"/>
      <c r="M131" s="220"/>
      <c r="N131" s="221"/>
      <c r="O131" s="222"/>
      <c r="P131" s="222"/>
      <c r="Q131" s="223">
        <f>SUM(Q132:Q136)</f>
        <v>0</v>
      </c>
      <c r="R131" s="223">
        <f>SUM(R132:R136)</f>
        <v>0</v>
      </c>
      <c r="S131" s="222"/>
      <c r="T131" s="224">
        <f>SUM(T132:T136)</f>
        <v>0</v>
      </c>
      <c r="U131" s="222"/>
      <c r="V131" s="224">
        <f>SUM(V132:V136)</f>
        <v>0</v>
      </c>
      <c r="W131" s="222"/>
      <c r="X131" s="225">
        <f>SUM(X132:X136)</f>
        <v>0</v>
      </c>
      <c r="Y131" s="12"/>
      <c r="Z131" s="12"/>
      <c r="AA131" s="12"/>
      <c r="AB131" s="12"/>
      <c r="AC131" s="12"/>
      <c r="AD131" s="12"/>
      <c r="AE131" s="12"/>
      <c r="AR131" s="226" t="s">
        <v>22</v>
      </c>
      <c r="AT131" s="227" t="s">
        <v>81</v>
      </c>
      <c r="AU131" s="227" t="s">
        <v>22</v>
      </c>
      <c r="AY131" s="226" t="s">
        <v>140</v>
      </c>
      <c r="BK131" s="228">
        <f>SUM(BK132:BK136)</f>
        <v>0</v>
      </c>
    </row>
    <row r="132" s="2" customFormat="1" ht="21.75" customHeight="1">
      <c r="A132" s="38"/>
      <c r="B132" s="39"/>
      <c r="C132" s="231" t="s">
        <v>170</v>
      </c>
      <c r="D132" s="231" t="s">
        <v>142</v>
      </c>
      <c r="E132" s="232" t="s">
        <v>184</v>
      </c>
      <c r="F132" s="233" t="s">
        <v>284</v>
      </c>
      <c r="G132" s="234" t="s">
        <v>154</v>
      </c>
      <c r="H132" s="235">
        <v>656</v>
      </c>
      <c r="I132" s="236"/>
      <c r="J132" s="236"/>
      <c r="K132" s="237">
        <f>ROUND(P132*H132,2)</f>
        <v>0</v>
      </c>
      <c r="L132" s="238"/>
      <c r="M132" s="44"/>
      <c r="N132" s="239" t="s">
        <v>1</v>
      </c>
      <c r="O132" s="240" t="s">
        <v>45</v>
      </c>
      <c r="P132" s="241">
        <f>I132+J132</f>
        <v>0</v>
      </c>
      <c r="Q132" s="241">
        <f>ROUND(I132*H132,2)</f>
        <v>0</v>
      </c>
      <c r="R132" s="241">
        <f>ROUND(J132*H132,2)</f>
        <v>0</v>
      </c>
      <c r="S132" s="91"/>
      <c r="T132" s="242">
        <f>S132*H132</f>
        <v>0</v>
      </c>
      <c r="U132" s="242">
        <v>0</v>
      </c>
      <c r="V132" s="242">
        <f>U132*H132</f>
        <v>0</v>
      </c>
      <c r="W132" s="242">
        <v>0</v>
      </c>
      <c r="X132" s="243">
        <f>W132*H132</f>
        <v>0</v>
      </c>
      <c r="Y132" s="38"/>
      <c r="Z132" s="38"/>
      <c r="AA132" s="38"/>
      <c r="AB132" s="38"/>
      <c r="AC132" s="38"/>
      <c r="AD132" s="38"/>
      <c r="AE132" s="38"/>
      <c r="AR132" s="244" t="s">
        <v>146</v>
      </c>
      <c r="AT132" s="244" t="s">
        <v>142</v>
      </c>
      <c r="AU132" s="244" t="s">
        <v>89</v>
      </c>
      <c r="AY132" s="17" t="s">
        <v>140</v>
      </c>
      <c r="BE132" s="245">
        <f>IF(O132="základní",K132,0)</f>
        <v>0</v>
      </c>
      <c r="BF132" s="245">
        <f>IF(O132="snížená",K132,0)</f>
        <v>0</v>
      </c>
      <c r="BG132" s="245">
        <f>IF(O132="zákl. přenesená",K132,0)</f>
        <v>0</v>
      </c>
      <c r="BH132" s="245">
        <f>IF(O132="sníž. přenesená",K132,0)</f>
        <v>0</v>
      </c>
      <c r="BI132" s="245">
        <f>IF(O132="nulová",K132,0)</f>
        <v>0</v>
      </c>
      <c r="BJ132" s="17" t="s">
        <v>22</v>
      </c>
      <c r="BK132" s="245">
        <f>ROUND(P132*H132,2)</f>
        <v>0</v>
      </c>
      <c r="BL132" s="17" t="s">
        <v>146</v>
      </c>
      <c r="BM132" s="244" t="s">
        <v>285</v>
      </c>
    </row>
    <row r="133" s="13" customFormat="1">
      <c r="A133" s="13"/>
      <c r="B133" s="251"/>
      <c r="C133" s="252"/>
      <c r="D133" s="246" t="s">
        <v>156</v>
      </c>
      <c r="E133" s="253" t="s">
        <v>1</v>
      </c>
      <c r="F133" s="254" t="s">
        <v>286</v>
      </c>
      <c r="G133" s="252"/>
      <c r="H133" s="255">
        <v>656</v>
      </c>
      <c r="I133" s="256"/>
      <c r="J133" s="256"/>
      <c r="K133" s="252"/>
      <c r="L133" s="252"/>
      <c r="M133" s="257"/>
      <c r="N133" s="258"/>
      <c r="O133" s="259"/>
      <c r="P133" s="259"/>
      <c r="Q133" s="259"/>
      <c r="R133" s="259"/>
      <c r="S133" s="259"/>
      <c r="T133" s="259"/>
      <c r="U133" s="259"/>
      <c r="V133" s="259"/>
      <c r="W133" s="259"/>
      <c r="X133" s="260"/>
      <c r="Y133" s="13"/>
      <c r="Z133" s="13"/>
      <c r="AA133" s="13"/>
      <c r="AB133" s="13"/>
      <c r="AC133" s="13"/>
      <c r="AD133" s="13"/>
      <c r="AE133" s="13"/>
      <c r="AT133" s="261" t="s">
        <v>156</v>
      </c>
      <c r="AU133" s="261" t="s">
        <v>89</v>
      </c>
      <c r="AV133" s="13" t="s">
        <v>89</v>
      </c>
      <c r="AW133" s="13" t="s">
        <v>5</v>
      </c>
      <c r="AX133" s="13" t="s">
        <v>22</v>
      </c>
      <c r="AY133" s="261" t="s">
        <v>140</v>
      </c>
    </row>
    <row r="134" s="2" customFormat="1" ht="16.5" customHeight="1">
      <c r="A134" s="38"/>
      <c r="B134" s="39"/>
      <c r="C134" s="231" t="s">
        <v>287</v>
      </c>
      <c r="D134" s="231" t="s">
        <v>142</v>
      </c>
      <c r="E134" s="232" t="s">
        <v>165</v>
      </c>
      <c r="F134" s="233" t="s">
        <v>288</v>
      </c>
      <c r="G134" s="234" t="s">
        <v>167</v>
      </c>
      <c r="H134" s="235">
        <v>39.359999999999999</v>
      </c>
      <c r="I134" s="236"/>
      <c r="J134" s="236"/>
      <c r="K134" s="237">
        <f>ROUND(P134*H134,2)</f>
        <v>0</v>
      </c>
      <c r="L134" s="238"/>
      <c r="M134" s="44"/>
      <c r="N134" s="239" t="s">
        <v>1</v>
      </c>
      <c r="O134" s="240" t="s">
        <v>45</v>
      </c>
      <c r="P134" s="241">
        <f>I134+J134</f>
        <v>0</v>
      </c>
      <c r="Q134" s="241">
        <f>ROUND(I134*H134,2)</f>
        <v>0</v>
      </c>
      <c r="R134" s="241">
        <f>ROUND(J134*H134,2)</f>
        <v>0</v>
      </c>
      <c r="S134" s="91"/>
      <c r="T134" s="242">
        <f>S134*H134</f>
        <v>0</v>
      </c>
      <c r="U134" s="242">
        <v>0</v>
      </c>
      <c r="V134" s="242">
        <f>U134*H134</f>
        <v>0</v>
      </c>
      <c r="W134" s="242">
        <v>0</v>
      </c>
      <c r="X134" s="243">
        <f>W134*H134</f>
        <v>0</v>
      </c>
      <c r="Y134" s="38"/>
      <c r="Z134" s="38"/>
      <c r="AA134" s="38"/>
      <c r="AB134" s="38"/>
      <c r="AC134" s="38"/>
      <c r="AD134" s="38"/>
      <c r="AE134" s="38"/>
      <c r="AR134" s="244" t="s">
        <v>146</v>
      </c>
      <c r="AT134" s="244" t="s">
        <v>142</v>
      </c>
      <c r="AU134" s="244" t="s">
        <v>89</v>
      </c>
      <c r="AY134" s="17" t="s">
        <v>140</v>
      </c>
      <c r="BE134" s="245">
        <f>IF(O134="základní",K134,0)</f>
        <v>0</v>
      </c>
      <c r="BF134" s="245">
        <f>IF(O134="snížená",K134,0)</f>
        <v>0</v>
      </c>
      <c r="BG134" s="245">
        <f>IF(O134="zákl. přenesená",K134,0)</f>
        <v>0</v>
      </c>
      <c r="BH134" s="245">
        <f>IF(O134="sníž. přenesená",K134,0)</f>
        <v>0</v>
      </c>
      <c r="BI134" s="245">
        <f>IF(O134="nulová",K134,0)</f>
        <v>0</v>
      </c>
      <c r="BJ134" s="17" t="s">
        <v>22</v>
      </c>
      <c r="BK134" s="245">
        <f>ROUND(P134*H134,2)</f>
        <v>0</v>
      </c>
      <c r="BL134" s="17" t="s">
        <v>146</v>
      </c>
      <c r="BM134" s="244" t="s">
        <v>289</v>
      </c>
    </row>
    <row r="135" s="2" customFormat="1">
      <c r="A135" s="38"/>
      <c r="B135" s="39"/>
      <c r="C135" s="40"/>
      <c r="D135" s="246" t="s">
        <v>148</v>
      </c>
      <c r="E135" s="40"/>
      <c r="F135" s="247" t="s">
        <v>290</v>
      </c>
      <c r="G135" s="40"/>
      <c r="H135" s="40"/>
      <c r="I135" s="248"/>
      <c r="J135" s="248"/>
      <c r="K135" s="40"/>
      <c r="L135" s="40"/>
      <c r="M135" s="44"/>
      <c r="N135" s="249"/>
      <c r="O135" s="250"/>
      <c r="P135" s="91"/>
      <c r="Q135" s="91"/>
      <c r="R135" s="91"/>
      <c r="S135" s="91"/>
      <c r="T135" s="91"/>
      <c r="U135" s="91"/>
      <c r="V135" s="91"/>
      <c r="W135" s="91"/>
      <c r="X135" s="92"/>
      <c r="Y135" s="38"/>
      <c r="Z135" s="38"/>
      <c r="AA135" s="38"/>
      <c r="AB135" s="38"/>
      <c r="AC135" s="38"/>
      <c r="AD135" s="38"/>
      <c r="AE135" s="38"/>
      <c r="AT135" s="17" t="s">
        <v>148</v>
      </c>
      <c r="AU135" s="17" t="s">
        <v>89</v>
      </c>
    </row>
    <row r="136" s="13" customFormat="1">
      <c r="A136" s="13"/>
      <c r="B136" s="251"/>
      <c r="C136" s="252"/>
      <c r="D136" s="246" t="s">
        <v>156</v>
      </c>
      <c r="E136" s="253" t="s">
        <v>1</v>
      </c>
      <c r="F136" s="254" t="s">
        <v>291</v>
      </c>
      <c r="G136" s="252"/>
      <c r="H136" s="255">
        <v>39.359999999999999</v>
      </c>
      <c r="I136" s="256"/>
      <c r="J136" s="256"/>
      <c r="K136" s="252"/>
      <c r="L136" s="252"/>
      <c r="M136" s="257"/>
      <c r="N136" s="300"/>
      <c r="O136" s="301"/>
      <c r="P136" s="301"/>
      <c r="Q136" s="301"/>
      <c r="R136" s="301"/>
      <c r="S136" s="301"/>
      <c r="T136" s="301"/>
      <c r="U136" s="301"/>
      <c r="V136" s="301"/>
      <c r="W136" s="301"/>
      <c r="X136" s="302"/>
      <c r="Y136" s="13"/>
      <c r="Z136" s="13"/>
      <c r="AA136" s="13"/>
      <c r="AB136" s="13"/>
      <c r="AC136" s="13"/>
      <c r="AD136" s="13"/>
      <c r="AE136" s="13"/>
      <c r="AT136" s="261" t="s">
        <v>156</v>
      </c>
      <c r="AU136" s="261" t="s">
        <v>89</v>
      </c>
      <c r="AV136" s="13" t="s">
        <v>89</v>
      </c>
      <c r="AW136" s="13" t="s">
        <v>5</v>
      </c>
      <c r="AX136" s="13" t="s">
        <v>22</v>
      </c>
      <c r="AY136" s="261" t="s">
        <v>140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67"/>
      <c r="M137" s="44"/>
      <c r="N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dc/tXrXXV3G6Ifgfxn/cdNn8pOsu0Uhk2MQx6FfD0u1IHYshvyIRv9djtiSgwg4lKRNVywFq8EGDuo/yMqenUw==" hashValue="RpSmYLblzezqSGyCtksheNrU7t6g1GWerWKlhFFhqdiCw1J0lGJV+Jm4XC1JCa0riB5wjopDD75zecpE+kAhkA==" algorithmName="SHA-512" password="CC35"/>
  <autoFilter ref="C123:L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103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20"/>
      <c r="AT3" s="17" t="s">
        <v>89</v>
      </c>
    </row>
    <row r="4" s="1" customFormat="1" ht="24.96" customHeight="1">
      <c r="B4" s="20"/>
      <c r="D4" s="150" t="s">
        <v>104</v>
      </c>
      <c r="M4" s="20"/>
      <c r="N4" s="151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52" t="s">
        <v>17</v>
      </c>
      <c r="M6" s="20"/>
    </row>
    <row r="7" s="1" customFormat="1" ht="16.5" customHeight="1">
      <c r="B7" s="20"/>
      <c r="E7" s="153" t="str">
        <f>'Rekapitulace stavby'!K6</f>
        <v>Realizace vegetace IP3 v k.ú. Velešovice</v>
      </c>
      <c r="F7" s="152"/>
      <c r="G7" s="152"/>
      <c r="H7" s="152"/>
      <c r="M7" s="20"/>
    </row>
    <row r="8" s="1" customFormat="1" ht="12" customHeight="1">
      <c r="B8" s="20"/>
      <c r="D8" s="152" t="s">
        <v>105</v>
      </c>
      <c r="M8" s="20"/>
    </row>
    <row r="9" s="2" customFormat="1" ht="16.5" customHeight="1">
      <c r="A9" s="38"/>
      <c r="B9" s="44"/>
      <c r="C9" s="38"/>
      <c r="D9" s="38"/>
      <c r="E9" s="153" t="s">
        <v>106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107</v>
      </c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4" t="s">
        <v>293</v>
      </c>
      <c r="F11" s="38"/>
      <c r="G11" s="38"/>
      <c r="H11" s="38"/>
      <c r="I11" s="38"/>
      <c r="J11" s="38"/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20</v>
      </c>
      <c r="E13" s="38"/>
      <c r="F13" s="143" t="s">
        <v>1</v>
      </c>
      <c r="G13" s="38"/>
      <c r="H13" s="38"/>
      <c r="I13" s="152" t="s">
        <v>21</v>
      </c>
      <c r="J13" s="143" t="s">
        <v>1</v>
      </c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23</v>
      </c>
      <c r="E14" s="38"/>
      <c r="F14" s="143" t="s">
        <v>24</v>
      </c>
      <c r="G14" s="38"/>
      <c r="H14" s="38"/>
      <c r="I14" s="152" t="s">
        <v>25</v>
      </c>
      <c r="J14" s="155" t="str">
        <f>'Rekapitulace stavby'!AN8</f>
        <v>28. 2. 2022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2" t="s">
        <v>30</v>
      </c>
      <c r="J16" s="143" t="str">
        <f>IF('Rekapitulace stavby'!AN10="","",'Rekapitulace stavby'!AN10)</f>
        <v/>
      </c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3" t="str">
        <f>IF('Rekapitulace stavby'!E11="","",'Rekapitulace stavby'!E11)</f>
        <v>SPUCR pobočka Vyškov</v>
      </c>
      <c r="F17" s="38"/>
      <c r="G17" s="38"/>
      <c r="H17" s="38"/>
      <c r="I17" s="152" t="s">
        <v>32</v>
      </c>
      <c r="J17" s="143" t="str">
        <f>IF('Rekapitulace stavby'!AN11="","",'Rekapitulace stavby'!AN11)</f>
        <v/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33</v>
      </c>
      <c r="E19" s="38"/>
      <c r="F19" s="38"/>
      <c r="G19" s="38"/>
      <c r="H19" s="38"/>
      <c r="I19" s="152" t="s">
        <v>30</v>
      </c>
      <c r="J19" s="33" t="str">
        <f>'Rekapitulace stavby'!AN13</f>
        <v>Vyplň údaj</v>
      </c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3"/>
      <c r="G20" s="143"/>
      <c r="H20" s="143"/>
      <c r="I20" s="152" t="s">
        <v>32</v>
      </c>
      <c r="J20" s="33" t="str">
        <f>'Rekapitulace stavby'!AN14</f>
        <v>Vyplň údaj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35</v>
      </c>
      <c r="E22" s="38"/>
      <c r="F22" s="38"/>
      <c r="G22" s="38"/>
      <c r="H22" s="38"/>
      <c r="I22" s="152" t="s">
        <v>30</v>
      </c>
      <c r="J22" s="143" t="str">
        <f>IF('Rekapitulace stavby'!AN16="","",'Rekapitulace stavby'!AN16)</f>
        <v/>
      </c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3" t="str">
        <f>IF('Rekapitulace stavby'!E17="","",'Rekapitulace stavby'!E17)</f>
        <v xml:space="preserve"> </v>
      </c>
      <c r="F23" s="38"/>
      <c r="G23" s="38"/>
      <c r="H23" s="38"/>
      <c r="I23" s="152" t="s">
        <v>32</v>
      </c>
      <c r="J23" s="143" t="str">
        <f>IF('Rekapitulace stavby'!AN17="","",'Rekapitulace stavby'!AN17)</f>
        <v/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37</v>
      </c>
      <c r="E25" s="38"/>
      <c r="F25" s="38"/>
      <c r="G25" s="38"/>
      <c r="H25" s="38"/>
      <c r="I25" s="152" t="s">
        <v>30</v>
      </c>
      <c r="J25" s="143" t="str">
        <f>IF('Rekapitulace stavby'!AN19="","",'Rekapitulace stavby'!AN19)</f>
        <v/>
      </c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3" t="str">
        <f>IF('Rekapitulace stavby'!E20="","",'Rekapitulace stavby'!E20)</f>
        <v>Ing. Michal Kovář, Ph.D.</v>
      </c>
      <c r="F26" s="38"/>
      <c r="G26" s="38"/>
      <c r="H26" s="38"/>
      <c r="I26" s="152" t="s">
        <v>32</v>
      </c>
      <c r="J26" s="143" t="str">
        <f>IF('Rekapitulace stavby'!AN20="","",'Rekapitulace stavby'!AN20)</f>
        <v/>
      </c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39</v>
      </c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6"/>
      <c r="M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160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52" t="s">
        <v>109</v>
      </c>
      <c r="F32" s="38"/>
      <c r="G32" s="38"/>
      <c r="H32" s="38"/>
      <c r="I32" s="38"/>
      <c r="J32" s="38"/>
      <c r="K32" s="161">
        <f>I98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>
      <c r="A33" s="38"/>
      <c r="B33" s="44"/>
      <c r="C33" s="38"/>
      <c r="D33" s="38"/>
      <c r="E33" s="152" t="s">
        <v>110</v>
      </c>
      <c r="F33" s="38"/>
      <c r="G33" s="38"/>
      <c r="H33" s="38"/>
      <c r="I33" s="38"/>
      <c r="J33" s="38"/>
      <c r="K33" s="161">
        <f>J98</f>
        <v>0</v>
      </c>
      <c r="L33" s="38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2" t="s">
        <v>40</v>
      </c>
      <c r="E34" s="38"/>
      <c r="F34" s="38"/>
      <c r="G34" s="38"/>
      <c r="H34" s="38"/>
      <c r="I34" s="38"/>
      <c r="J34" s="38"/>
      <c r="K34" s="163">
        <f>ROUND(K124, 0)</f>
        <v>0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160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4" t="s">
        <v>42</v>
      </c>
      <c r="G36" s="38"/>
      <c r="H36" s="38"/>
      <c r="I36" s="164" t="s">
        <v>41</v>
      </c>
      <c r="J36" s="38"/>
      <c r="K36" s="164" t="s">
        <v>43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5" t="s">
        <v>44</v>
      </c>
      <c r="E37" s="152" t="s">
        <v>45</v>
      </c>
      <c r="F37" s="161">
        <f>ROUND((SUM(BE124:BE136)),  0)</f>
        <v>0</v>
      </c>
      <c r="G37" s="38"/>
      <c r="H37" s="38"/>
      <c r="I37" s="166">
        <v>0.20999999999999999</v>
      </c>
      <c r="J37" s="38"/>
      <c r="K37" s="161">
        <f>ROUND(((SUM(BE124:BE136))*I37),  0)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2" t="s">
        <v>46</v>
      </c>
      <c r="F38" s="161">
        <f>ROUND((SUM(BF124:BF136)),  0)</f>
        <v>0</v>
      </c>
      <c r="G38" s="38"/>
      <c r="H38" s="38"/>
      <c r="I38" s="166">
        <v>0.14999999999999999</v>
      </c>
      <c r="J38" s="38"/>
      <c r="K38" s="161">
        <f>ROUND(((SUM(BF124:BF136))*I38),  0)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47</v>
      </c>
      <c r="F39" s="161">
        <f>ROUND((SUM(BG124:BG136)),  0)</f>
        <v>0</v>
      </c>
      <c r="G39" s="38"/>
      <c r="H39" s="38"/>
      <c r="I39" s="166">
        <v>0.20999999999999999</v>
      </c>
      <c r="J39" s="38"/>
      <c r="K39" s="16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2" t="s">
        <v>48</v>
      </c>
      <c r="F40" s="161">
        <f>ROUND((SUM(BH124:BH136)),  0)</f>
        <v>0</v>
      </c>
      <c r="G40" s="38"/>
      <c r="H40" s="38"/>
      <c r="I40" s="166">
        <v>0.14999999999999999</v>
      </c>
      <c r="J40" s="38"/>
      <c r="K40" s="161">
        <f>0</f>
        <v>0</v>
      </c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2" t="s">
        <v>49</v>
      </c>
      <c r="F41" s="161">
        <f>ROUND((SUM(BI124:BI136)),  0)</f>
        <v>0</v>
      </c>
      <c r="G41" s="38"/>
      <c r="H41" s="38"/>
      <c r="I41" s="166">
        <v>0</v>
      </c>
      <c r="J41" s="38"/>
      <c r="K41" s="161">
        <f>0</f>
        <v>0</v>
      </c>
      <c r="L41" s="38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7"/>
      <c r="D43" s="168" t="s">
        <v>50</v>
      </c>
      <c r="E43" s="169"/>
      <c r="F43" s="169"/>
      <c r="G43" s="170" t="s">
        <v>51</v>
      </c>
      <c r="H43" s="171" t="s">
        <v>52</v>
      </c>
      <c r="I43" s="169"/>
      <c r="J43" s="169"/>
      <c r="K43" s="172">
        <f>SUM(K34:K41)</f>
        <v>0</v>
      </c>
      <c r="L43" s="173"/>
      <c r="M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74" t="s">
        <v>53</v>
      </c>
      <c r="E50" s="175"/>
      <c r="F50" s="175"/>
      <c r="G50" s="174" t="s">
        <v>54</v>
      </c>
      <c r="H50" s="175"/>
      <c r="I50" s="175"/>
      <c r="J50" s="175"/>
      <c r="K50" s="175"/>
      <c r="L50" s="17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76" t="s">
        <v>55</v>
      </c>
      <c r="E61" s="177"/>
      <c r="F61" s="178" t="s">
        <v>56</v>
      </c>
      <c r="G61" s="176" t="s">
        <v>55</v>
      </c>
      <c r="H61" s="177"/>
      <c r="I61" s="177"/>
      <c r="J61" s="179" t="s">
        <v>56</v>
      </c>
      <c r="K61" s="177"/>
      <c r="L61" s="17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74" t="s">
        <v>57</v>
      </c>
      <c r="E65" s="180"/>
      <c r="F65" s="180"/>
      <c r="G65" s="174" t="s">
        <v>58</v>
      </c>
      <c r="H65" s="180"/>
      <c r="I65" s="180"/>
      <c r="J65" s="180"/>
      <c r="K65" s="180"/>
      <c r="L65" s="18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76" t="s">
        <v>55</v>
      </c>
      <c r="E76" s="177"/>
      <c r="F76" s="178" t="s">
        <v>56</v>
      </c>
      <c r="G76" s="176" t="s">
        <v>55</v>
      </c>
      <c r="H76" s="177"/>
      <c r="I76" s="177"/>
      <c r="J76" s="179" t="s">
        <v>56</v>
      </c>
      <c r="K76" s="177"/>
      <c r="L76" s="17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18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18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5" t="str">
        <f>E7</f>
        <v>Realizace vegetace IP3 v k.ú. Velešovice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105</v>
      </c>
      <c r="D86" s="22"/>
      <c r="E86" s="22"/>
      <c r="F86" s="22"/>
      <c r="G86" s="22"/>
      <c r="H86" s="22"/>
      <c r="I86" s="22"/>
      <c r="J86" s="22"/>
      <c r="K86" s="22"/>
      <c r="L86" s="22"/>
      <c r="M86" s="20"/>
    </row>
    <row r="87" s="2" customFormat="1" ht="16.5" customHeight="1">
      <c r="A87" s="38"/>
      <c r="B87" s="39"/>
      <c r="C87" s="40"/>
      <c r="D87" s="40"/>
      <c r="E87" s="185" t="s">
        <v>106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107</v>
      </c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SO-01.4 - SO-01.2 Následná péče 3.rok</v>
      </c>
      <c r="F89" s="40"/>
      <c r="G89" s="40"/>
      <c r="H89" s="40"/>
      <c r="I89" s="40"/>
      <c r="J89" s="40"/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23</v>
      </c>
      <c r="D91" s="40"/>
      <c r="E91" s="40"/>
      <c r="F91" s="27" t="str">
        <f>F14</f>
        <v>Obec Velešovice</v>
      </c>
      <c r="G91" s="40"/>
      <c r="H91" s="40"/>
      <c r="I91" s="32" t="s">
        <v>25</v>
      </c>
      <c r="J91" s="79" t="str">
        <f>IF(J14="","",J14)</f>
        <v>28. 2. 2022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29</v>
      </c>
      <c r="D93" s="40"/>
      <c r="E93" s="40"/>
      <c r="F93" s="27" t="str">
        <f>E17</f>
        <v>SPUCR pobočka Vyškov</v>
      </c>
      <c r="G93" s="40"/>
      <c r="H93" s="40"/>
      <c r="I93" s="32" t="s">
        <v>35</v>
      </c>
      <c r="J93" s="36" t="str">
        <f>E23</f>
        <v xml:space="preserve"> </v>
      </c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33</v>
      </c>
      <c r="D94" s="40"/>
      <c r="E94" s="40"/>
      <c r="F94" s="27" t="str">
        <f>IF(E20="","",E20)</f>
        <v>Vyplň údaj</v>
      </c>
      <c r="G94" s="40"/>
      <c r="H94" s="40"/>
      <c r="I94" s="32" t="s">
        <v>37</v>
      </c>
      <c r="J94" s="36" t="str">
        <f>E26</f>
        <v>Ing. Michal Kovář, Ph.D.</v>
      </c>
      <c r="K94" s="40"/>
      <c r="L94" s="40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6" t="s">
        <v>112</v>
      </c>
      <c r="D96" s="187"/>
      <c r="E96" s="187"/>
      <c r="F96" s="187"/>
      <c r="G96" s="187"/>
      <c r="H96" s="187"/>
      <c r="I96" s="188" t="s">
        <v>113</v>
      </c>
      <c r="J96" s="188" t="s">
        <v>114</v>
      </c>
      <c r="K96" s="188" t="s">
        <v>115</v>
      </c>
      <c r="L96" s="187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9" t="s">
        <v>116</v>
      </c>
      <c r="D98" s="40"/>
      <c r="E98" s="40"/>
      <c r="F98" s="40"/>
      <c r="G98" s="40"/>
      <c r="H98" s="40"/>
      <c r="I98" s="110">
        <f>Q124</f>
        <v>0</v>
      </c>
      <c r="J98" s="110">
        <f>R124</f>
        <v>0</v>
      </c>
      <c r="K98" s="110">
        <f>K124</f>
        <v>0</v>
      </c>
      <c r="L98" s="40"/>
      <c r="M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117</v>
      </c>
    </row>
    <row r="99" s="9" customFormat="1" ht="24.96" customHeight="1">
      <c r="A99" s="9"/>
      <c r="B99" s="190"/>
      <c r="C99" s="191"/>
      <c r="D99" s="192" t="s">
        <v>272</v>
      </c>
      <c r="E99" s="193"/>
      <c r="F99" s="193"/>
      <c r="G99" s="193"/>
      <c r="H99" s="193"/>
      <c r="I99" s="194">
        <f>Q125</f>
        <v>0</v>
      </c>
      <c r="J99" s="194">
        <f>R125</f>
        <v>0</v>
      </c>
      <c r="K99" s="194">
        <f>K125</f>
        <v>0</v>
      </c>
      <c r="L99" s="191"/>
      <c r="M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5"/>
      <c r="D100" s="197" t="s">
        <v>273</v>
      </c>
      <c r="E100" s="198"/>
      <c r="F100" s="198"/>
      <c r="G100" s="198"/>
      <c r="H100" s="198"/>
      <c r="I100" s="199">
        <f>Q126</f>
        <v>0</v>
      </c>
      <c r="J100" s="199">
        <f>R126</f>
        <v>0</v>
      </c>
      <c r="K100" s="199">
        <f>K126</f>
        <v>0</v>
      </c>
      <c r="L100" s="135"/>
      <c r="M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6"/>
      <c r="C101" s="135"/>
      <c r="D101" s="197" t="s">
        <v>274</v>
      </c>
      <c r="E101" s="198"/>
      <c r="F101" s="198"/>
      <c r="G101" s="198"/>
      <c r="H101" s="198"/>
      <c r="I101" s="199">
        <f>Q127</f>
        <v>0</v>
      </c>
      <c r="J101" s="199">
        <f>R127</f>
        <v>0</v>
      </c>
      <c r="K101" s="199">
        <f>K127</f>
        <v>0</v>
      </c>
      <c r="L101" s="135"/>
      <c r="M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5"/>
      <c r="D102" s="197" t="s">
        <v>120</v>
      </c>
      <c r="E102" s="198"/>
      <c r="F102" s="198"/>
      <c r="G102" s="198"/>
      <c r="H102" s="198"/>
      <c r="I102" s="199">
        <f>Q131</f>
        <v>0</v>
      </c>
      <c r="J102" s="199">
        <f>R131</f>
        <v>0</v>
      </c>
      <c r="K102" s="199">
        <f>K131</f>
        <v>0</v>
      </c>
      <c r="L102" s="135"/>
      <c r="M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122</v>
      </c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17</v>
      </c>
      <c r="D111" s="40"/>
      <c r="E111" s="40"/>
      <c r="F111" s="40"/>
      <c r="G111" s="40"/>
      <c r="H111" s="40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5" t="str">
        <f>E7</f>
        <v>Realizace vegetace IP3 v k.ú. Velešovice</v>
      </c>
      <c r="F112" s="32"/>
      <c r="G112" s="32"/>
      <c r="H112" s="32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105</v>
      </c>
      <c r="D113" s="22"/>
      <c r="E113" s="22"/>
      <c r="F113" s="22"/>
      <c r="G113" s="22"/>
      <c r="H113" s="22"/>
      <c r="I113" s="22"/>
      <c r="J113" s="22"/>
      <c r="K113" s="22"/>
      <c r="L113" s="22"/>
      <c r="M113" s="20"/>
    </row>
    <row r="114" s="2" customFormat="1" ht="16.5" customHeight="1">
      <c r="A114" s="38"/>
      <c r="B114" s="39"/>
      <c r="C114" s="40"/>
      <c r="D114" s="40"/>
      <c r="E114" s="185" t="s">
        <v>106</v>
      </c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107</v>
      </c>
      <c r="D115" s="40"/>
      <c r="E115" s="40"/>
      <c r="F115" s="40"/>
      <c r="G115" s="40"/>
      <c r="H115" s="40"/>
      <c r="I115" s="40"/>
      <c r="J115" s="40"/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SO-01.4 - SO-01.2 Následná péče 3.rok</v>
      </c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23</v>
      </c>
      <c r="D118" s="40"/>
      <c r="E118" s="40"/>
      <c r="F118" s="27" t="str">
        <f>F14</f>
        <v>Obec Velešovice</v>
      </c>
      <c r="G118" s="40"/>
      <c r="H118" s="40"/>
      <c r="I118" s="32" t="s">
        <v>25</v>
      </c>
      <c r="J118" s="79" t="str">
        <f>IF(J14="","",J14)</f>
        <v>28. 2. 2022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E17</f>
        <v>SPUCR pobočka Vyškov</v>
      </c>
      <c r="G120" s="40"/>
      <c r="H120" s="40"/>
      <c r="I120" s="32" t="s">
        <v>35</v>
      </c>
      <c r="J120" s="36" t="str">
        <f>E23</f>
        <v xml:space="preserve"> </v>
      </c>
      <c r="K120" s="40"/>
      <c r="L120" s="40"/>
      <c r="M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33</v>
      </c>
      <c r="D121" s="40"/>
      <c r="E121" s="40"/>
      <c r="F121" s="27" t="str">
        <f>IF(E20="","",E20)</f>
        <v>Vyplň údaj</v>
      </c>
      <c r="G121" s="40"/>
      <c r="H121" s="40"/>
      <c r="I121" s="32" t="s">
        <v>37</v>
      </c>
      <c r="J121" s="36" t="str">
        <f>E26</f>
        <v>Ing. Michal Kovář, Ph.D.</v>
      </c>
      <c r="K121" s="40"/>
      <c r="L121" s="40"/>
      <c r="M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1"/>
      <c r="B123" s="202"/>
      <c r="C123" s="203" t="s">
        <v>123</v>
      </c>
      <c r="D123" s="204" t="s">
        <v>65</v>
      </c>
      <c r="E123" s="204" t="s">
        <v>61</v>
      </c>
      <c r="F123" s="204" t="s">
        <v>62</v>
      </c>
      <c r="G123" s="204" t="s">
        <v>124</v>
      </c>
      <c r="H123" s="204" t="s">
        <v>125</v>
      </c>
      <c r="I123" s="204" t="s">
        <v>126</v>
      </c>
      <c r="J123" s="204" t="s">
        <v>127</v>
      </c>
      <c r="K123" s="205" t="s">
        <v>115</v>
      </c>
      <c r="L123" s="206" t="s">
        <v>128</v>
      </c>
      <c r="M123" s="207"/>
      <c r="N123" s="100" t="s">
        <v>1</v>
      </c>
      <c r="O123" s="101" t="s">
        <v>44</v>
      </c>
      <c r="P123" s="101" t="s">
        <v>129</v>
      </c>
      <c r="Q123" s="101" t="s">
        <v>130</v>
      </c>
      <c r="R123" s="101" t="s">
        <v>131</v>
      </c>
      <c r="S123" s="101" t="s">
        <v>132</v>
      </c>
      <c r="T123" s="101" t="s">
        <v>133</v>
      </c>
      <c r="U123" s="101" t="s">
        <v>134</v>
      </c>
      <c r="V123" s="101" t="s">
        <v>135</v>
      </c>
      <c r="W123" s="101" t="s">
        <v>136</v>
      </c>
      <c r="X123" s="102" t="s">
        <v>137</v>
      </c>
      <c r="Y123" s="201"/>
      <c r="Z123" s="201"/>
      <c r="AA123" s="201"/>
      <c r="AB123" s="201"/>
      <c r="AC123" s="201"/>
      <c r="AD123" s="201"/>
      <c r="AE123" s="201"/>
    </row>
    <row r="124" s="2" customFormat="1" ht="22.8" customHeight="1">
      <c r="A124" s="38"/>
      <c r="B124" s="39"/>
      <c r="C124" s="107" t="s">
        <v>138</v>
      </c>
      <c r="D124" s="40"/>
      <c r="E124" s="40"/>
      <c r="F124" s="40"/>
      <c r="G124" s="40"/>
      <c r="H124" s="40"/>
      <c r="I124" s="40"/>
      <c r="J124" s="40"/>
      <c r="K124" s="208">
        <f>BK124</f>
        <v>0</v>
      </c>
      <c r="L124" s="40"/>
      <c r="M124" s="44"/>
      <c r="N124" s="103"/>
      <c r="O124" s="209"/>
      <c r="P124" s="104"/>
      <c r="Q124" s="210">
        <f>Q125</f>
        <v>0</v>
      </c>
      <c r="R124" s="210">
        <f>R125</f>
        <v>0</v>
      </c>
      <c r="S124" s="104"/>
      <c r="T124" s="211">
        <f>T125</f>
        <v>0</v>
      </c>
      <c r="U124" s="104"/>
      <c r="V124" s="211">
        <f>V125</f>
        <v>0</v>
      </c>
      <c r="W124" s="104"/>
      <c r="X124" s="212">
        <f>X125</f>
        <v>0</v>
      </c>
      <c r="Y124" s="38"/>
      <c r="Z124" s="38"/>
      <c r="AA124" s="38"/>
      <c r="AB124" s="38"/>
      <c r="AC124" s="38"/>
      <c r="AD124" s="38"/>
      <c r="AE124" s="38"/>
      <c r="AT124" s="17" t="s">
        <v>81</v>
      </c>
      <c r="AU124" s="17" t="s">
        <v>117</v>
      </c>
      <c r="BK124" s="213">
        <f>BK125</f>
        <v>0</v>
      </c>
    </row>
    <row r="125" s="12" customFormat="1" ht="25.92" customHeight="1">
      <c r="A125" s="12"/>
      <c r="B125" s="214"/>
      <c r="C125" s="215"/>
      <c r="D125" s="216" t="s">
        <v>81</v>
      </c>
      <c r="E125" s="217" t="s">
        <v>139</v>
      </c>
      <c r="F125" s="217" t="s">
        <v>275</v>
      </c>
      <c r="G125" s="215"/>
      <c r="H125" s="215"/>
      <c r="I125" s="218"/>
      <c r="J125" s="218"/>
      <c r="K125" s="219">
        <f>BK125</f>
        <v>0</v>
      </c>
      <c r="L125" s="215"/>
      <c r="M125" s="220"/>
      <c r="N125" s="221"/>
      <c r="O125" s="222"/>
      <c r="P125" s="222"/>
      <c r="Q125" s="223">
        <f>Q126+Q131</f>
        <v>0</v>
      </c>
      <c r="R125" s="223">
        <f>R126+R131</f>
        <v>0</v>
      </c>
      <c r="S125" s="222"/>
      <c r="T125" s="224">
        <f>T126+T131</f>
        <v>0</v>
      </c>
      <c r="U125" s="222"/>
      <c r="V125" s="224">
        <f>V126+V131</f>
        <v>0</v>
      </c>
      <c r="W125" s="222"/>
      <c r="X125" s="225">
        <f>X126+X131</f>
        <v>0</v>
      </c>
      <c r="Y125" s="12"/>
      <c r="Z125" s="12"/>
      <c r="AA125" s="12"/>
      <c r="AB125" s="12"/>
      <c r="AC125" s="12"/>
      <c r="AD125" s="12"/>
      <c r="AE125" s="12"/>
      <c r="AR125" s="226" t="s">
        <v>22</v>
      </c>
      <c r="AT125" s="227" t="s">
        <v>81</v>
      </c>
      <c r="AU125" s="227" t="s">
        <v>82</v>
      </c>
      <c r="AY125" s="226" t="s">
        <v>140</v>
      </c>
      <c r="BK125" s="228">
        <f>BK126+BK131</f>
        <v>0</v>
      </c>
    </row>
    <row r="126" s="12" customFormat="1" ht="22.8" customHeight="1">
      <c r="A126" s="12"/>
      <c r="B126" s="214"/>
      <c r="C126" s="215"/>
      <c r="D126" s="216" t="s">
        <v>81</v>
      </c>
      <c r="E126" s="229" t="s">
        <v>89</v>
      </c>
      <c r="F126" s="229" t="s">
        <v>276</v>
      </c>
      <c r="G126" s="215"/>
      <c r="H126" s="215"/>
      <c r="I126" s="218"/>
      <c r="J126" s="218"/>
      <c r="K126" s="230">
        <f>BK126</f>
        <v>0</v>
      </c>
      <c r="L126" s="215"/>
      <c r="M126" s="220"/>
      <c r="N126" s="221"/>
      <c r="O126" s="222"/>
      <c r="P126" s="222"/>
      <c r="Q126" s="223">
        <f>Q127</f>
        <v>0</v>
      </c>
      <c r="R126" s="223">
        <f>R127</f>
        <v>0</v>
      </c>
      <c r="S126" s="222"/>
      <c r="T126" s="224">
        <f>T127</f>
        <v>0</v>
      </c>
      <c r="U126" s="222"/>
      <c r="V126" s="224">
        <f>V127</f>
        <v>0</v>
      </c>
      <c r="W126" s="222"/>
      <c r="X126" s="225">
        <f>X127</f>
        <v>0</v>
      </c>
      <c r="Y126" s="12"/>
      <c r="Z126" s="12"/>
      <c r="AA126" s="12"/>
      <c r="AB126" s="12"/>
      <c r="AC126" s="12"/>
      <c r="AD126" s="12"/>
      <c r="AE126" s="12"/>
      <c r="AR126" s="226" t="s">
        <v>22</v>
      </c>
      <c r="AT126" s="227" t="s">
        <v>81</v>
      </c>
      <c r="AU126" s="227" t="s">
        <v>22</v>
      </c>
      <c r="AY126" s="226" t="s">
        <v>140</v>
      </c>
      <c r="BK126" s="228">
        <f>BK127</f>
        <v>0</v>
      </c>
    </row>
    <row r="127" s="12" customFormat="1" ht="20.88" customHeight="1">
      <c r="A127" s="12"/>
      <c r="B127" s="214"/>
      <c r="C127" s="215"/>
      <c r="D127" s="216" t="s">
        <v>81</v>
      </c>
      <c r="E127" s="229" t="s">
        <v>22</v>
      </c>
      <c r="F127" s="229" t="s">
        <v>141</v>
      </c>
      <c r="G127" s="215"/>
      <c r="H127" s="215"/>
      <c r="I127" s="218"/>
      <c r="J127" s="218"/>
      <c r="K127" s="230">
        <f>BK127</f>
        <v>0</v>
      </c>
      <c r="L127" s="215"/>
      <c r="M127" s="220"/>
      <c r="N127" s="221"/>
      <c r="O127" s="222"/>
      <c r="P127" s="222"/>
      <c r="Q127" s="223">
        <f>SUM(Q128:Q130)</f>
        <v>0</v>
      </c>
      <c r="R127" s="223">
        <f>SUM(R128:R130)</f>
        <v>0</v>
      </c>
      <c r="S127" s="222"/>
      <c r="T127" s="224">
        <f>SUM(T128:T130)</f>
        <v>0</v>
      </c>
      <c r="U127" s="222"/>
      <c r="V127" s="224">
        <f>SUM(V128:V130)</f>
        <v>0</v>
      </c>
      <c r="W127" s="222"/>
      <c r="X127" s="225">
        <f>SUM(X128:X130)</f>
        <v>0</v>
      </c>
      <c r="Y127" s="12"/>
      <c r="Z127" s="12"/>
      <c r="AA127" s="12"/>
      <c r="AB127" s="12"/>
      <c r="AC127" s="12"/>
      <c r="AD127" s="12"/>
      <c r="AE127" s="12"/>
      <c r="AR127" s="226" t="s">
        <v>22</v>
      </c>
      <c r="AT127" s="227" t="s">
        <v>81</v>
      </c>
      <c r="AU127" s="227" t="s">
        <v>89</v>
      </c>
      <c r="AY127" s="226" t="s">
        <v>140</v>
      </c>
      <c r="BK127" s="228">
        <f>SUM(BK128:BK130)</f>
        <v>0</v>
      </c>
    </row>
    <row r="128" s="2" customFormat="1" ht="24.15" customHeight="1">
      <c r="A128" s="38"/>
      <c r="B128" s="39"/>
      <c r="C128" s="231" t="s">
        <v>89</v>
      </c>
      <c r="D128" s="231" t="s">
        <v>142</v>
      </c>
      <c r="E128" s="232" t="s">
        <v>277</v>
      </c>
      <c r="F128" s="233" t="s">
        <v>278</v>
      </c>
      <c r="G128" s="234" t="s">
        <v>154</v>
      </c>
      <c r="H128" s="235">
        <v>82</v>
      </c>
      <c r="I128" s="236"/>
      <c r="J128" s="236"/>
      <c r="K128" s="237">
        <f>ROUND(P128*H128,2)</f>
        <v>0</v>
      </c>
      <c r="L128" s="238"/>
      <c r="M128" s="44"/>
      <c r="N128" s="239" t="s">
        <v>1</v>
      </c>
      <c r="O128" s="240" t="s">
        <v>45</v>
      </c>
      <c r="P128" s="241">
        <f>I128+J128</f>
        <v>0</v>
      </c>
      <c r="Q128" s="241">
        <f>ROUND(I128*H128,2)</f>
        <v>0</v>
      </c>
      <c r="R128" s="241">
        <f>ROUND(J128*H128,2)</f>
        <v>0</v>
      </c>
      <c r="S128" s="91"/>
      <c r="T128" s="242">
        <f>S128*H128</f>
        <v>0</v>
      </c>
      <c r="U128" s="242">
        <v>0</v>
      </c>
      <c r="V128" s="242">
        <f>U128*H128</f>
        <v>0</v>
      </c>
      <c r="W128" s="242">
        <v>0</v>
      </c>
      <c r="X128" s="243">
        <f>W128*H128</f>
        <v>0</v>
      </c>
      <c r="Y128" s="38"/>
      <c r="Z128" s="38"/>
      <c r="AA128" s="38"/>
      <c r="AB128" s="38"/>
      <c r="AC128" s="38"/>
      <c r="AD128" s="38"/>
      <c r="AE128" s="38"/>
      <c r="AR128" s="244" t="s">
        <v>146</v>
      </c>
      <c r="AT128" s="244" t="s">
        <v>142</v>
      </c>
      <c r="AU128" s="244" t="s">
        <v>260</v>
      </c>
      <c r="AY128" s="17" t="s">
        <v>140</v>
      </c>
      <c r="BE128" s="245">
        <f>IF(O128="základní",K128,0)</f>
        <v>0</v>
      </c>
      <c r="BF128" s="245">
        <f>IF(O128="snížená",K128,0)</f>
        <v>0</v>
      </c>
      <c r="BG128" s="245">
        <f>IF(O128="zákl. přenesená",K128,0)</f>
        <v>0</v>
      </c>
      <c r="BH128" s="245">
        <f>IF(O128="sníž. přenesená",K128,0)</f>
        <v>0</v>
      </c>
      <c r="BI128" s="245">
        <f>IF(O128="nulová",K128,0)</f>
        <v>0</v>
      </c>
      <c r="BJ128" s="17" t="s">
        <v>22</v>
      </c>
      <c r="BK128" s="245">
        <f>ROUND(P128*H128,2)</f>
        <v>0</v>
      </c>
      <c r="BL128" s="17" t="s">
        <v>146</v>
      </c>
      <c r="BM128" s="244" t="s">
        <v>279</v>
      </c>
    </row>
    <row r="129" s="2" customFormat="1">
      <c r="A129" s="38"/>
      <c r="B129" s="39"/>
      <c r="C129" s="40"/>
      <c r="D129" s="246" t="s">
        <v>148</v>
      </c>
      <c r="E129" s="40"/>
      <c r="F129" s="247" t="s">
        <v>280</v>
      </c>
      <c r="G129" s="40"/>
      <c r="H129" s="40"/>
      <c r="I129" s="248"/>
      <c r="J129" s="248"/>
      <c r="K129" s="40"/>
      <c r="L129" s="40"/>
      <c r="M129" s="44"/>
      <c r="N129" s="249"/>
      <c r="O129" s="250"/>
      <c r="P129" s="91"/>
      <c r="Q129" s="91"/>
      <c r="R129" s="91"/>
      <c r="S129" s="91"/>
      <c r="T129" s="91"/>
      <c r="U129" s="91"/>
      <c r="V129" s="91"/>
      <c r="W129" s="91"/>
      <c r="X129" s="92"/>
      <c r="Y129" s="38"/>
      <c r="Z129" s="38"/>
      <c r="AA129" s="38"/>
      <c r="AB129" s="38"/>
      <c r="AC129" s="38"/>
      <c r="AD129" s="38"/>
      <c r="AE129" s="38"/>
      <c r="AT129" s="17" t="s">
        <v>148</v>
      </c>
      <c r="AU129" s="17" t="s">
        <v>260</v>
      </c>
    </row>
    <row r="130" s="2" customFormat="1" ht="33" customHeight="1">
      <c r="A130" s="38"/>
      <c r="B130" s="39"/>
      <c r="C130" s="231" t="s">
        <v>281</v>
      </c>
      <c r="D130" s="231" t="s">
        <v>142</v>
      </c>
      <c r="E130" s="232" t="s">
        <v>173</v>
      </c>
      <c r="F130" s="233" t="s">
        <v>282</v>
      </c>
      <c r="G130" s="234" t="s">
        <v>154</v>
      </c>
      <c r="H130" s="235">
        <v>82</v>
      </c>
      <c r="I130" s="236"/>
      <c r="J130" s="236"/>
      <c r="K130" s="237">
        <f>ROUND(P130*H130,2)</f>
        <v>0</v>
      </c>
      <c r="L130" s="238"/>
      <c r="M130" s="44"/>
      <c r="N130" s="239" t="s">
        <v>1</v>
      </c>
      <c r="O130" s="240" t="s">
        <v>45</v>
      </c>
      <c r="P130" s="241">
        <f>I130+J130</f>
        <v>0</v>
      </c>
      <c r="Q130" s="241">
        <f>ROUND(I130*H130,2)</f>
        <v>0</v>
      </c>
      <c r="R130" s="241">
        <f>ROUND(J130*H130,2)</f>
        <v>0</v>
      </c>
      <c r="S130" s="91"/>
      <c r="T130" s="242">
        <f>S130*H130</f>
        <v>0</v>
      </c>
      <c r="U130" s="242">
        <v>0</v>
      </c>
      <c r="V130" s="242">
        <f>U130*H130</f>
        <v>0</v>
      </c>
      <c r="W130" s="242">
        <v>0</v>
      </c>
      <c r="X130" s="243">
        <f>W130*H130</f>
        <v>0</v>
      </c>
      <c r="Y130" s="38"/>
      <c r="Z130" s="38"/>
      <c r="AA130" s="38"/>
      <c r="AB130" s="38"/>
      <c r="AC130" s="38"/>
      <c r="AD130" s="38"/>
      <c r="AE130" s="38"/>
      <c r="AR130" s="244" t="s">
        <v>146</v>
      </c>
      <c r="AT130" s="244" t="s">
        <v>142</v>
      </c>
      <c r="AU130" s="244" t="s">
        <v>260</v>
      </c>
      <c r="AY130" s="17" t="s">
        <v>140</v>
      </c>
      <c r="BE130" s="245">
        <f>IF(O130="základní",K130,0)</f>
        <v>0</v>
      </c>
      <c r="BF130" s="245">
        <f>IF(O130="snížená",K130,0)</f>
        <v>0</v>
      </c>
      <c r="BG130" s="245">
        <f>IF(O130="zákl. přenesená",K130,0)</f>
        <v>0</v>
      </c>
      <c r="BH130" s="245">
        <f>IF(O130="sníž. přenesená",K130,0)</f>
        <v>0</v>
      </c>
      <c r="BI130" s="245">
        <f>IF(O130="nulová",K130,0)</f>
        <v>0</v>
      </c>
      <c r="BJ130" s="17" t="s">
        <v>22</v>
      </c>
      <c r="BK130" s="245">
        <f>ROUND(P130*H130,2)</f>
        <v>0</v>
      </c>
      <c r="BL130" s="17" t="s">
        <v>146</v>
      </c>
      <c r="BM130" s="244" t="s">
        <v>283</v>
      </c>
    </row>
    <row r="131" s="12" customFormat="1" ht="22.8" customHeight="1">
      <c r="A131" s="12"/>
      <c r="B131" s="214"/>
      <c r="C131" s="215"/>
      <c r="D131" s="216" t="s">
        <v>81</v>
      </c>
      <c r="E131" s="229" t="s">
        <v>150</v>
      </c>
      <c r="F131" s="229" t="s">
        <v>141</v>
      </c>
      <c r="G131" s="215"/>
      <c r="H131" s="215"/>
      <c r="I131" s="218"/>
      <c r="J131" s="218"/>
      <c r="K131" s="230">
        <f>BK131</f>
        <v>0</v>
      </c>
      <c r="L131" s="215"/>
      <c r="M131" s="220"/>
      <c r="N131" s="221"/>
      <c r="O131" s="222"/>
      <c r="P131" s="222"/>
      <c r="Q131" s="223">
        <f>SUM(Q132:Q136)</f>
        <v>0</v>
      </c>
      <c r="R131" s="223">
        <f>SUM(R132:R136)</f>
        <v>0</v>
      </c>
      <c r="S131" s="222"/>
      <c r="T131" s="224">
        <f>SUM(T132:T136)</f>
        <v>0</v>
      </c>
      <c r="U131" s="222"/>
      <c r="V131" s="224">
        <f>SUM(V132:V136)</f>
        <v>0</v>
      </c>
      <c r="W131" s="222"/>
      <c r="X131" s="225">
        <f>SUM(X132:X136)</f>
        <v>0</v>
      </c>
      <c r="Y131" s="12"/>
      <c r="Z131" s="12"/>
      <c r="AA131" s="12"/>
      <c r="AB131" s="12"/>
      <c r="AC131" s="12"/>
      <c r="AD131" s="12"/>
      <c r="AE131" s="12"/>
      <c r="AR131" s="226" t="s">
        <v>22</v>
      </c>
      <c r="AT131" s="227" t="s">
        <v>81</v>
      </c>
      <c r="AU131" s="227" t="s">
        <v>22</v>
      </c>
      <c r="AY131" s="226" t="s">
        <v>140</v>
      </c>
      <c r="BK131" s="228">
        <f>SUM(BK132:BK136)</f>
        <v>0</v>
      </c>
    </row>
    <row r="132" s="2" customFormat="1" ht="21.75" customHeight="1">
      <c r="A132" s="38"/>
      <c r="B132" s="39"/>
      <c r="C132" s="231" t="s">
        <v>170</v>
      </c>
      <c r="D132" s="231" t="s">
        <v>142</v>
      </c>
      <c r="E132" s="232" t="s">
        <v>184</v>
      </c>
      <c r="F132" s="233" t="s">
        <v>284</v>
      </c>
      <c r="G132" s="234" t="s">
        <v>154</v>
      </c>
      <c r="H132" s="235">
        <v>656</v>
      </c>
      <c r="I132" s="236"/>
      <c r="J132" s="236"/>
      <c r="K132" s="237">
        <f>ROUND(P132*H132,2)</f>
        <v>0</v>
      </c>
      <c r="L132" s="238"/>
      <c r="M132" s="44"/>
      <c r="N132" s="239" t="s">
        <v>1</v>
      </c>
      <c r="O132" s="240" t="s">
        <v>45</v>
      </c>
      <c r="P132" s="241">
        <f>I132+J132</f>
        <v>0</v>
      </c>
      <c r="Q132" s="241">
        <f>ROUND(I132*H132,2)</f>
        <v>0</v>
      </c>
      <c r="R132" s="241">
        <f>ROUND(J132*H132,2)</f>
        <v>0</v>
      </c>
      <c r="S132" s="91"/>
      <c r="T132" s="242">
        <f>S132*H132</f>
        <v>0</v>
      </c>
      <c r="U132" s="242">
        <v>0</v>
      </c>
      <c r="V132" s="242">
        <f>U132*H132</f>
        <v>0</v>
      </c>
      <c r="W132" s="242">
        <v>0</v>
      </c>
      <c r="X132" s="243">
        <f>W132*H132</f>
        <v>0</v>
      </c>
      <c r="Y132" s="38"/>
      <c r="Z132" s="38"/>
      <c r="AA132" s="38"/>
      <c r="AB132" s="38"/>
      <c r="AC132" s="38"/>
      <c r="AD132" s="38"/>
      <c r="AE132" s="38"/>
      <c r="AR132" s="244" t="s">
        <v>146</v>
      </c>
      <c r="AT132" s="244" t="s">
        <v>142</v>
      </c>
      <c r="AU132" s="244" t="s">
        <v>89</v>
      </c>
      <c r="AY132" s="17" t="s">
        <v>140</v>
      </c>
      <c r="BE132" s="245">
        <f>IF(O132="základní",K132,0)</f>
        <v>0</v>
      </c>
      <c r="BF132" s="245">
        <f>IF(O132="snížená",K132,0)</f>
        <v>0</v>
      </c>
      <c r="BG132" s="245">
        <f>IF(O132="zákl. přenesená",K132,0)</f>
        <v>0</v>
      </c>
      <c r="BH132" s="245">
        <f>IF(O132="sníž. přenesená",K132,0)</f>
        <v>0</v>
      </c>
      <c r="BI132" s="245">
        <f>IF(O132="nulová",K132,0)</f>
        <v>0</v>
      </c>
      <c r="BJ132" s="17" t="s">
        <v>22</v>
      </c>
      <c r="BK132" s="245">
        <f>ROUND(P132*H132,2)</f>
        <v>0</v>
      </c>
      <c r="BL132" s="17" t="s">
        <v>146</v>
      </c>
      <c r="BM132" s="244" t="s">
        <v>285</v>
      </c>
    </row>
    <row r="133" s="13" customFormat="1">
      <c r="A133" s="13"/>
      <c r="B133" s="251"/>
      <c r="C133" s="252"/>
      <c r="D133" s="246" t="s">
        <v>156</v>
      </c>
      <c r="E133" s="253" t="s">
        <v>1</v>
      </c>
      <c r="F133" s="254" t="s">
        <v>286</v>
      </c>
      <c r="G133" s="252"/>
      <c r="H133" s="255">
        <v>656</v>
      </c>
      <c r="I133" s="256"/>
      <c r="J133" s="256"/>
      <c r="K133" s="252"/>
      <c r="L133" s="252"/>
      <c r="M133" s="257"/>
      <c r="N133" s="258"/>
      <c r="O133" s="259"/>
      <c r="P133" s="259"/>
      <c r="Q133" s="259"/>
      <c r="R133" s="259"/>
      <c r="S133" s="259"/>
      <c r="T133" s="259"/>
      <c r="U133" s="259"/>
      <c r="V133" s="259"/>
      <c r="W133" s="259"/>
      <c r="X133" s="260"/>
      <c r="Y133" s="13"/>
      <c r="Z133" s="13"/>
      <c r="AA133" s="13"/>
      <c r="AB133" s="13"/>
      <c r="AC133" s="13"/>
      <c r="AD133" s="13"/>
      <c r="AE133" s="13"/>
      <c r="AT133" s="261" t="s">
        <v>156</v>
      </c>
      <c r="AU133" s="261" t="s">
        <v>89</v>
      </c>
      <c r="AV133" s="13" t="s">
        <v>89</v>
      </c>
      <c r="AW133" s="13" t="s">
        <v>5</v>
      </c>
      <c r="AX133" s="13" t="s">
        <v>22</v>
      </c>
      <c r="AY133" s="261" t="s">
        <v>140</v>
      </c>
    </row>
    <row r="134" s="2" customFormat="1" ht="16.5" customHeight="1">
      <c r="A134" s="38"/>
      <c r="B134" s="39"/>
      <c r="C134" s="231" t="s">
        <v>287</v>
      </c>
      <c r="D134" s="231" t="s">
        <v>142</v>
      </c>
      <c r="E134" s="232" t="s">
        <v>165</v>
      </c>
      <c r="F134" s="233" t="s">
        <v>288</v>
      </c>
      <c r="G134" s="234" t="s">
        <v>167</v>
      </c>
      <c r="H134" s="235">
        <v>39.359999999999999</v>
      </c>
      <c r="I134" s="236"/>
      <c r="J134" s="236"/>
      <c r="K134" s="237">
        <f>ROUND(P134*H134,2)</f>
        <v>0</v>
      </c>
      <c r="L134" s="238"/>
      <c r="M134" s="44"/>
      <c r="N134" s="239" t="s">
        <v>1</v>
      </c>
      <c r="O134" s="240" t="s">
        <v>45</v>
      </c>
      <c r="P134" s="241">
        <f>I134+J134</f>
        <v>0</v>
      </c>
      <c r="Q134" s="241">
        <f>ROUND(I134*H134,2)</f>
        <v>0</v>
      </c>
      <c r="R134" s="241">
        <f>ROUND(J134*H134,2)</f>
        <v>0</v>
      </c>
      <c r="S134" s="91"/>
      <c r="T134" s="242">
        <f>S134*H134</f>
        <v>0</v>
      </c>
      <c r="U134" s="242">
        <v>0</v>
      </c>
      <c r="V134" s="242">
        <f>U134*H134</f>
        <v>0</v>
      </c>
      <c r="W134" s="242">
        <v>0</v>
      </c>
      <c r="X134" s="243">
        <f>W134*H134</f>
        <v>0</v>
      </c>
      <c r="Y134" s="38"/>
      <c r="Z134" s="38"/>
      <c r="AA134" s="38"/>
      <c r="AB134" s="38"/>
      <c r="AC134" s="38"/>
      <c r="AD134" s="38"/>
      <c r="AE134" s="38"/>
      <c r="AR134" s="244" t="s">
        <v>146</v>
      </c>
      <c r="AT134" s="244" t="s">
        <v>142</v>
      </c>
      <c r="AU134" s="244" t="s">
        <v>89</v>
      </c>
      <c r="AY134" s="17" t="s">
        <v>140</v>
      </c>
      <c r="BE134" s="245">
        <f>IF(O134="základní",K134,0)</f>
        <v>0</v>
      </c>
      <c r="BF134" s="245">
        <f>IF(O134="snížená",K134,0)</f>
        <v>0</v>
      </c>
      <c r="BG134" s="245">
        <f>IF(O134="zákl. přenesená",K134,0)</f>
        <v>0</v>
      </c>
      <c r="BH134" s="245">
        <f>IF(O134="sníž. přenesená",K134,0)</f>
        <v>0</v>
      </c>
      <c r="BI134" s="245">
        <f>IF(O134="nulová",K134,0)</f>
        <v>0</v>
      </c>
      <c r="BJ134" s="17" t="s">
        <v>22</v>
      </c>
      <c r="BK134" s="245">
        <f>ROUND(P134*H134,2)</f>
        <v>0</v>
      </c>
      <c r="BL134" s="17" t="s">
        <v>146</v>
      </c>
      <c r="BM134" s="244" t="s">
        <v>289</v>
      </c>
    </row>
    <row r="135" s="2" customFormat="1">
      <c r="A135" s="38"/>
      <c r="B135" s="39"/>
      <c r="C135" s="40"/>
      <c r="D135" s="246" t="s">
        <v>148</v>
      </c>
      <c r="E135" s="40"/>
      <c r="F135" s="247" t="s">
        <v>290</v>
      </c>
      <c r="G135" s="40"/>
      <c r="H135" s="40"/>
      <c r="I135" s="248"/>
      <c r="J135" s="248"/>
      <c r="K135" s="40"/>
      <c r="L135" s="40"/>
      <c r="M135" s="44"/>
      <c r="N135" s="249"/>
      <c r="O135" s="250"/>
      <c r="P135" s="91"/>
      <c r="Q135" s="91"/>
      <c r="R135" s="91"/>
      <c r="S135" s="91"/>
      <c r="T135" s="91"/>
      <c r="U135" s="91"/>
      <c r="V135" s="91"/>
      <c r="W135" s="91"/>
      <c r="X135" s="92"/>
      <c r="Y135" s="38"/>
      <c r="Z135" s="38"/>
      <c r="AA135" s="38"/>
      <c r="AB135" s="38"/>
      <c r="AC135" s="38"/>
      <c r="AD135" s="38"/>
      <c r="AE135" s="38"/>
      <c r="AT135" s="17" t="s">
        <v>148</v>
      </c>
      <c r="AU135" s="17" t="s">
        <v>89</v>
      </c>
    </row>
    <row r="136" s="13" customFormat="1">
      <c r="A136" s="13"/>
      <c r="B136" s="251"/>
      <c r="C136" s="252"/>
      <c r="D136" s="246" t="s">
        <v>156</v>
      </c>
      <c r="E136" s="253" t="s">
        <v>1</v>
      </c>
      <c r="F136" s="254" t="s">
        <v>291</v>
      </c>
      <c r="G136" s="252"/>
      <c r="H136" s="255">
        <v>39.359999999999999</v>
      </c>
      <c r="I136" s="256"/>
      <c r="J136" s="256"/>
      <c r="K136" s="252"/>
      <c r="L136" s="252"/>
      <c r="M136" s="257"/>
      <c r="N136" s="300"/>
      <c r="O136" s="301"/>
      <c r="P136" s="301"/>
      <c r="Q136" s="301"/>
      <c r="R136" s="301"/>
      <c r="S136" s="301"/>
      <c r="T136" s="301"/>
      <c r="U136" s="301"/>
      <c r="V136" s="301"/>
      <c r="W136" s="301"/>
      <c r="X136" s="302"/>
      <c r="Y136" s="13"/>
      <c r="Z136" s="13"/>
      <c r="AA136" s="13"/>
      <c r="AB136" s="13"/>
      <c r="AC136" s="13"/>
      <c r="AD136" s="13"/>
      <c r="AE136" s="13"/>
      <c r="AT136" s="261" t="s">
        <v>156</v>
      </c>
      <c r="AU136" s="261" t="s">
        <v>89</v>
      </c>
      <c r="AV136" s="13" t="s">
        <v>89</v>
      </c>
      <c r="AW136" s="13" t="s">
        <v>5</v>
      </c>
      <c r="AX136" s="13" t="s">
        <v>22</v>
      </c>
      <c r="AY136" s="261" t="s">
        <v>140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67"/>
      <c r="M137" s="44"/>
      <c r="N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CY1qqRJ6mBVu8dozbY5SVpY92G2S5+Jr864oe+LTe0ZfB2UXngGRDExJ1EXM3fUIIjJm1pQ7GmIyJErLKDYIUg==" hashValue="pYMIeTSAL5BjA+oHpL3I6MhS376myrWS1cOpNAGdNpv0rU8spl96j9ZUTHPWVoNB53llxHbCsVSbsiv2oRNccg==" algorithmName="SHA-512" password="CC35"/>
  <autoFilter ref="C123:L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Vychodilova-NB\Vychodilova</dc:creator>
  <cp:lastModifiedBy>Vychodilova-NB\Vychodilova</cp:lastModifiedBy>
  <dcterms:created xsi:type="dcterms:W3CDTF">2022-09-15T07:59:11Z</dcterms:created>
  <dcterms:modified xsi:type="dcterms:W3CDTF">2022-09-15T07:59:22Z</dcterms:modified>
</cp:coreProperties>
</file>